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430" tabRatio="601" activeTab="0"/>
  </bookViews>
  <sheets>
    <sheet name="ΑΥΓΟΥΣΤΟΣ" sheetId="1" r:id="rId1"/>
    <sheet name="ΣΕΠΤΕΜΒΡΙΟΣ" sheetId="2" r:id="rId2"/>
    <sheet name="ΟΚΤΩΒΡΙΟΣ" sheetId="3" r:id="rId3"/>
    <sheet name="ΝΟΕΜΒΡΙΟΣ" sheetId="4" r:id="rId4"/>
    <sheet name="ΔΕΚΕΜΒΡΙΟΣ" sheetId="5" r:id="rId5"/>
  </sheets>
  <definedNames>
    <definedName name="_xlnm.Print_Area" localSheetId="2">'ΟΚΤΩΒΡΙΟΣ'!$A$1:$F$188</definedName>
    <definedName name="_xlnm.Print_Area" localSheetId="1">'ΣΕΠΤΕΜΒΡΙΟΣ'!$A$2:$F$188</definedName>
  </definedNames>
  <calcPr fullCalcOnLoad="1"/>
</workbook>
</file>

<file path=xl/sharedStrings.xml><?xml version="1.0" encoding="utf-8"?>
<sst xmlns="http://schemas.openxmlformats.org/spreadsheetml/2006/main" count="1005" uniqueCount="163">
  <si>
    <t>ΑΠΟΤΕΛΕΣΜΑ ΧΡΗΣΗΣ έλλειμμα (-) πλεόνασμα (+)</t>
  </si>
  <si>
    <t>ΧΡΗΜΑΤΟΔΟΤΗΣΗ</t>
  </si>
  <si>
    <t>Μεταβολή διαθεσίμων αύξηση (-) μείωση (+)</t>
  </si>
  <si>
    <t>Χρεόγραφα πλην μετοχών</t>
  </si>
  <si>
    <t xml:space="preserve">     Αγορές (-)</t>
  </si>
  <si>
    <t xml:space="preserve">     Πωλήσεις (+)</t>
  </si>
  <si>
    <t xml:space="preserve">     Χορηγήσεις (-)</t>
  </si>
  <si>
    <t xml:space="preserve">     Επιστροφές (+)</t>
  </si>
  <si>
    <t>Εκδόσεις χρέους</t>
  </si>
  <si>
    <t xml:space="preserve">     Δανεισμός (+)</t>
  </si>
  <si>
    <t xml:space="preserve">     Χρεολύσια (-)</t>
  </si>
  <si>
    <t xml:space="preserve">Διαφορά για συμφωνία </t>
  </si>
  <si>
    <t>Οριζόντιοι έλεγχοι</t>
  </si>
  <si>
    <t xml:space="preserve">Διαθέσιμα </t>
  </si>
  <si>
    <t>Δάνεια σε τρίτους</t>
  </si>
  <si>
    <t>Χρέος</t>
  </si>
  <si>
    <t>Κάθετος έλεγχος</t>
  </si>
  <si>
    <t>Χορηγήσεις δανείων σε τρίτους</t>
  </si>
  <si>
    <t>ΣΤΟΙΧΕΙΑ ΙΣΟΛΟΓΙΣΜΟΥ</t>
  </si>
  <si>
    <t>Μετοχές</t>
  </si>
  <si>
    <t xml:space="preserve">Δάνεια προς τρίτους </t>
  </si>
  <si>
    <t>Δάνεια από πιστωτικά ιδρύματα και Οργανισμούς</t>
  </si>
  <si>
    <t>Εκ των οποίων σε καθυστέρηση 90+ ημερών από την ημερομηνία υποχρέωσης εξόφλησης</t>
  </si>
  <si>
    <t>Τόκοι κεφαλαίων</t>
  </si>
  <si>
    <t>ΕΣΟΔΑ</t>
  </si>
  <si>
    <t>Ασφαλιστικές εισφορές</t>
  </si>
  <si>
    <t>Τόκοι</t>
  </si>
  <si>
    <t>Επιχορηγήσεις από Τακτ. Προϋπ/σμό</t>
  </si>
  <si>
    <t>Επιχορηγήσεις από ΠΔΕ</t>
  </si>
  <si>
    <t>Λοιπά έσοδα</t>
  </si>
  <si>
    <t>ΕΞΟΔΑ</t>
  </si>
  <si>
    <t>Αμοιβές προσωπικού</t>
  </si>
  <si>
    <t>Συντάξεις</t>
  </si>
  <si>
    <t>Δαπάνες για επενδύσεις</t>
  </si>
  <si>
    <t>Λοιπά έξοδα</t>
  </si>
  <si>
    <t>ΕΠΙΧΟΡΗΓΗΣΕΙΣ</t>
  </si>
  <si>
    <t>Επιχορηγήσεις από τον Τακτικό Κρατικό Προϋπολογισμό.</t>
  </si>
  <si>
    <t>ΦΟΡΟΙ – ΤΕΛΗ ΚΑΙ ΔΙΚΑΙΩΜΑΤΑ ΥΠΕΡ Ν.Π.Δ.Δ.</t>
  </si>
  <si>
    <t>ΑΣΦΑΛΙΣΤΙΚΕΣ ΕΙΣΦΟΡΕΣ.</t>
  </si>
  <si>
    <t>ΕΣΟΔΑ ΑΠΟ ΤΗΝ ΕΠΙΧΕΙΡΗΜΑΤΙΚΗ ΔΡΑΣΤΗΡΙΟΤΗΤΑ ΤΟΥ Ν.Π.Δ.Δ.</t>
  </si>
  <si>
    <t>Έσοδα από εκποίηση κ.λπ. κινητών αξιών.</t>
  </si>
  <si>
    <t>Έσοδα υπέρ ΟΑΠ/ΔΕΗ</t>
  </si>
  <si>
    <t>ΠΡΟΣΑΥΞΗΣΕΙΣ, ΠΡΟΣΤΙΜΑ, ΧΡΗΜΑΤΙΚΕΣ ΠΟΙΝΕΣ ΚΑΙ ΠΑΡΑΒΟΛΑ.</t>
  </si>
  <si>
    <t>ΛΟΙΠΑ ΕΣΟΔΑ.</t>
  </si>
  <si>
    <t>ΕΚΤΑΚΤΑ ΕΣΟΔΑ.</t>
  </si>
  <si>
    <t>Επιχορηγήσεις.</t>
  </si>
  <si>
    <t>Έσοδα από εκποίηση κινητών αξιών.</t>
  </si>
  <si>
    <t>ΕΣΟΔΑ ΑΠΟ ΔΑΝΕΙΑ.</t>
  </si>
  <si>
    <t>Έσοδα προερχόμενα από συναφθέντα δάνεια</t>
  </si>
  <si>
    <t>Έσοδα προερχόμενα από την επιστροφή δανείων που χορηγήθηκαν</t>
  </si>
  <si>
    <t>ΕΣΟΔΑ ΠΑΡΕΛΘΟΝΤΩΝ ΕΤΩΝ.</t>
  </si>
  <si>
    <t>Έσοδα από δάνεια.</t>
  </si>
  <si>
    <t>Έσοδα προερχόμενα από επιστροφή χορηγηθέντων δανείων</t>
  </si>
  <si>
    <t>ΕΣΟΔΑ ΑΠΟ ΕΠΙΧΟΡΗΓΗΣΕΙΣ κ.λπ. ΓΙΑ ΕΠΕΝΔΥΣΕΙΣ.</t>
  </si>
  <si>
    <t>9100+9200</t>
  </si>
  <si>
    <t>Επιχορηγήσεις από τον Τακτικό Προϋπολογισμό για επενδύσεις.</t>
  </si>
  <si>
    <t>9300+9400</t>
  </si>
  <si>
    <t>Επιχορηγήσεις από τον Προϋπολογισμό Δημοσίων Επενδύσεων για επενδύσεις.</t>
  </si>
  <si>
    <t>9500+9600</t>
  </si>
  <si>
    <t>Επιχορηγήσεις από τον προϋπολογισμό Ν.Π.Δ.Δ., Οργανισμών ή Ειδικών Λογαριασμών.</t>
  </si>
  <si>
    <t>Έσοδα από δάνεια που χορηγήθηκαν για επενδύσεις. (Παθητικό)</t>
  </si>
  <si>
    <t>Λοιπά έσοδα για επενδύσεις.</t>
  </si>
  <si>
    <r>
      <t xml:space="preserve">ΣΥΝΟΛΟ ΕΣΟΔΩΝ </t>
    </r>
    <r>
      <rPr>
        <sz val="10"/>
        <color indexed="10"/>
        <rFont val="Arial"/>
        <family val="2"/>
      </rPr>
      <t>(0000+1000+2000+3000+4000+5000+6000+7000+8000+9000)</t>
    </r>
  </si>
  <si>
    <t>Πληρωμές για υπηρεσίες.</t>
  </si>
  <si>
    <t>0100+0200</t>
  </si>
  <si>
    <t>Αμοιβές υπαλλήλων, εργατοτεχνικού και λοιπού προσωπικού.</t>
  </si>
  <si>
    <t>Εργοδοτικές εισφορές για την κοινωνική ασφάλιση.</t>
  </si>
  <si>
    <t>Ασφαλιστικές παροχές.</t>
  </si>
  <si>
    <t>Παροχές κύριας ασφάλισης</t>
  </si>
  <si>
    <t>Παροχές επικουρικής ασφάλισης</t>
  </si>
  <si>
    <t>Παροχές ασθένειας σε είδος</t>
  </si>
  <si>
    <t>Παροχές ασθένειας σε χρήμα</t>
  </si>
  <si>
    <t>ΠΛΗΡΩΜΕΣ ΓΙΑ ΤΗΝ ΠΡΟΜΗΘΕΙΑ ΚΑΤΑΝΑΛΩΤΙΚΩΝ ΑΓΑΘΩΝ.</t>
  </si>
  <si>
    <t>ΠΛΗΡΩΜΕΣ ΓΙΑ ΜΕΤΑΒΙΒΑΣΗ ΕΙΣΟΔΗΜΑΤΩΝ ΣΕ ΤΡΙΤΟΥΣ.</t>
  </si>
  <si>
    <t>ΠΛΗΡΩΜΕΣ ΑΝΤΙΚΡΙΖΟΜΕΝΕΣ ΑΠΟ ΠΡΑΓΜΑΤΟΠΟΙΟΥΜΕΝΑ ΕΣΟΔΑ.</t>
  </si>
  <si>
    <t>ΔΙΑΦΟΡΕΣ ΣΥΝΘΕΤΟΥ ΠΕΡΙΕΧΟΜΕΝΟΥ ΔΑΠΑΝΕΣ Ν.Π.Δ.Δ. ΠΟΥ ΔΕΝ ΕΧΟΥΝ ΕΝΤΑΧΘΕΙ ΣΕ ΚΑΠΟΙΑ ΑΠΟ ΤΙΣ ΓΕΝΙΚΕΣ ΚΑΤΗΓΟΡΙΕΣ ΤΟΥ ΚΩΔΙΚΑ.</t>
  </si>
  <si>
    <t>ΚΙΝΗΣΗ ΚΕΦΑΛΑΙΩΝ.</t>
  </si>
  <si>
    <t>Τόκοι – Χρεολύσια.</t>
  </si>
  <si>
    <t>Τόκοι.</t>
  </si>
  <si>
    <t>Χρεολύσια.</t>
  </si>
  <si>
    <t>Χορήγηση δανείων.</t>
  </si>
  <si>
    <t>ΚΕΦΑΛΑΙΑΚΕΣ ΔΑΠΑΝΕΣ.</t>
  </si>
  <si>
    <t>ΠΛΗΡΩΜΕΣ ΓΙΑ ΕΠΕΝΔΥΣΕΙΣ.</t>
  </si>
  <si>
    <t>Επενδύσεις εκτελούμενες μέσω του Τακτικού Κρατικού Προϋπολογισμού.</t>
  </si>
  <si>
    <t>Επενδύσεις εκτελούμενες μέσω του Προϋπολογισμού Δημοσίων Επενδύσεων.</t>
  </si>
  <si>
    <t>Αγορά Αξιών.</t>
  </si>
  <si>
    <t>Λοιπές επενδύσεις.</t>
  </si>
  <si>
    <r>
      <t xml:space="preserve">ΣΥΝΟΛΟ ΕΞΟΔΩΝ </t>
    </r>
    <r>
      <rPr>
        <sz val="10"/>
        <color indexed="10"/>
        <rFont val="Arial"/>
        <family val="2"/>
      </rPr>
      <t>(0000+1000+2000+3000+4000+6000+7000+9000)</t>
    </r>
  </si>
  <si>
    <t>2120+2130</t>
  </si>
  <si>
    <t>3110+3120+3130</t>
  </si>
  <si>
    <t>Έσοδα από Προσόδους Κινητών Αξιών</t>
  </si>
  <si>
    <t>Φόροι</t>
  </si>
  <si>
    <t>Εισφορές εργοδότη</t>
  </si>
  <si>
    <t>Eισφορές ασφαλισμένων</t>
  </si>
  <si>
    <t xml:space="preserve"> Έσοδα υπέρ Δημοσίου και Τρίτων</t>
  </si>
  <si>
    <t xml:space="preserve">Υγιειονομικό και φαρμακευτικό υλικό  </t>
  </si>
  <si>
    <t xml:space="preserve"> </t>
  </si>
  <si>
    <t>ποσά σε ευρώ (χωρίς δεκαδικά)</t>
  </si>
  <si>
    <t xml:space="preserve">ΠΡΟΫΠΟΛΟΓΙΣΜΟΣ ΕΤΟΥΣ </t>
  </si>
  <si>
    <t>ΜΗΝΑΣ ΑΝΑΦΟΡΑΣ</t>
  </si>
  <si>
    <t>ΠΕΡΙΟΔΟΣ</t>
  </si>
  <si>
    <t xml:space="preserve">   ΠΕΡΙΓΡΑΦΗ </t>
  </si>
  <si>
    <t>Ι.</t>
  </si>
  <si>
    <t>ΙΙ.</t>
  </si>
  <si>
    <t>ΙΙΙ.</t>
  </si>
  <si>
    <t>IV.</t>
  </si>
  <si>
    <t>ΚΩΔΙΚΟΣ</t>
  </si>
  <si>
    <t>ΠΕΡΙΓΡΑΦΗ</t>
  </si>
  <si>
    <t>Έσοδα από προσφορά υγιεινομικών υπηρεσιων προερχόμενα από Κράτος, ΝΠΔΔ, Κοιν. Ασφάλιση</t>
  </si>
  <si>
    <t>ΠΙΝΑΚΑΣ Α</t>
  </si>
  <si>
    <t>ΠΙΝΑΚΑΣ Β</t>
  </si>
  <si>
    <t>Έσοδα από εκποίηση μετοχών, λοιπών συμμετοχών και αμοιβαίων κεφαλαίων</t>
  </si>
  <si>
    <t>Έσοδα από εκποίηση λοιπών κινητών αξιών (ομόλογα εταιρειών, τραπεζών κλπ)</t>
  </si>
  <si>
    <t>ΠΡΟΗΓΟΥΜΕΝΟΣ ΤΟΥ ΜΗΝΑ ΑΝΑΦΟΡΑΣ</t>
  </si>
  <si>
    <t>ΤΕΛΟΣ ΠΡΟΗΓΟΥΜΕΝΟΥ ΕΤΟΥΣ</t>
  </si>
  <si>
    <r>
      <t xml:space="preserve">ΠΙΝΑΚΑΣ Γ </t>
    </r>
    <r>
      <rPr>
        <sz val="12"/>
        <color indexed="12"/>
        <rFont val="Arial"/>
        <family val="2"/>
      </rPr>
      <t>(Δεν συμπληρώνεται. Υπολογίζεται αυτόματα)</t>
    </r>
  </si>
  <si>
    <t>χρηματοοικονομικά έσοδα</t>
  </si>
  <si>
    <t>χρηματοοικονομικά έξοδα</t>
  </si>
  <si>
    <t>μετοχές, λοιπές συμμετοχές και αμοιβαία κεφάλαια</t>
  </si>
  <si>
    <t>λοιπές κινητές αξίες (ομόλογα εταιρειών, τραπεζών κλπ)</t>
  </si>
  <si>
    <t>Διαθέσιμα (α+β+γ)</t>
  </si>
  <si>
    <t>α) Ταμείο (μετρητά και επιταγές)</t>
  </si>
  <si>
    <t>β) Καταθέσεις στη Τράπεζα της Ελλάδος</t>
  </si>
  <si>
    <t>γ) Καταθέσεις στις λοιπές τράπεζες</t>
  </si>
  <si>
    <t>Χρεόγραφα (α+β+γ)</t>
  </si>
  <si>
    <t>α) Τίτλοι Ελληνικού Δημοσίου (έντοκα γραμμάτια και ομόλογα)</t>
  </si>
  <si>
    <t>β) Λοιπά ομόλογα (ομόλογα εταιρειών, τραπεζών, κλπ)</t>
  </si>
  <si>
    <t>γ) Μετοχές - λοιπές συμμετοχές - μερίδια αμοιβαίων κεφαλαίων</t>
  </si>
  <si>
    <t>ο Πρόεδρος / Διοικητής</t>
  </si>
  <si>
    <r>
      <t xml:space="preserve">ΜΗΝΙΑΙΟ ΔΕΛΤΙΟ 1 </t>
    </r>
    <r>
      <rPr>
        <sz val="14"/>
        <rFont val="Arial"/>
        <family val="2"/>
      </rPr>
      <t>(για ΝΠΔΔ)</t>
    </r>
  </si>
  <si>
    <t>ΑΠΟΘΕΜΑΤΙΚΟ</t>
  </si>
  <si>
    <t>ΣΥΝΟΛΟ ΕΞΟΔΩΝ ΧΩΡΙΣ ΑΠΟΘΕΜΑΤΙΚΟ (ΓΙΑ ΑΠΟΛΟΓΙΣΤΙΚΑ)</t>
  </si>
  <si>
    <t>ΙΑΝΟΥΑΡΙΟΣ έως και ΜΗΝΑ ΑΝΑΦΟΡΑΣ</t>
  </si>
  <si>
    <t>Εκκρεμείς υποχρεώσεις (α+β)</t>
  </si>
  <si>
    <t>α) Εκκρεμείς υποχρεώσεις σε φορείς εκτός Γεν. Κυβέρ.</t>
  </si>
  <si>
    <t>β) Εκκρεμείς υποχρεώσεις σε φορείς της Γεν. Κυβέρνησης</t>
  </si>
  <si>
    <t>(αρχικός + μεταβολές έως και το μήνα αναφοράς)</t>
  </si>
  <si>
    <t>διαφορά για συμφωνία συνόλου εξόδων</t>
  </si>
  <si>
    <t>διαφορά για συμφωνία συνόλου εσόδων</t>
  </si>
  <si>
    <t>διαφορά για συμφωνία εσόδου 3350</t>
  </si>
  <si>
    <t>διαφορά για συμφωνία εσόδου 8435</t>
  </si>
  <si>
    <t>διαφορά για συμφωνία εσόδου  6435</t>
  </si>
  <si>
    <t>διαφορά για συμφωνία εξόδου 9850</t>
  </si>
  <si>
    <t>διαφορά για συμφωνία εσόδου 7000</t>
  </si>
  <si>
    <t>διαφορά για συμφωνία εσόδου 8700</t>
  </si>
  <si>
    <t>διαφορά για συμφωνία εξόδυ 6100</t>
  </si>
  <si>
    <t>διαφορά για συμφωνία εσόδου 9000</t>
  </si>
  <si>
    <t xml:space="preserve">Α.Φ.Μ.: </t>
  </si>
  <si>
    <t>Έτος :</t>
  </si>
  <si>
    <t>Εποπτεύον Υπουργείο :</t>
  </si>
  <si>
    <t>Επωνυμία Φορέα :</t>
  </si>
  <si>
    <t>Μήνας Αναφοράς :</t>
  </si>
  <si>
    <t>Εκ των οποίων Έσοδα από εκποίηση τίτλων ελλην.δημοσίου (έντοκα γραμμάτια και ομόλογα)</t>
  </si>
  <si>
    <t>Εκ των οποίων τίτλοι ελλην.δημοσίου (έντοκα γραμμάτια και ομόλογα)</t>
  </si>
  <si>
    <t>Ημερομηνία</t>
  </si>
  <si>
    <t xml:space="preserve">ο προϊστάμενος Οικονομικής Υπηρεσίας </t>
  </si>
  <si>
    <t>ο υπεύθυνος υπάλληλος</t>
  </si>
  <si>
    <t>ΑΥΓΟΥΣΤΟΣ</t>
  </si>
  <si>
    <t>ΣΕΠΤΕΜΒΡΙΟΣ</t>
  </si>
  <si>
    <r>
      <t xml:space="preserve">(αρχικός + μεταβολές έως και το μήνα αναφοράς) </t>
    </r>
    <r>
      <rPr>
        <i/>
        <sz val="10"/>
        <color indexed="12"/>
        <rFont val="Arial"/>
        <family val="2"/>
      </rPr>
      <t>[ενημερώνεται μόνο αν υπάρχουν τροποποιήσεις]</t>
    </r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</si>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</sst>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##0"/>
    <numFmt numFmtId="169" formatCode="0000"/>
    <numFmt numFmtId="170" formatCode="_-* #,##0.00\ _Δ_ρ_χ_-;\-* #,##0.00\ _Δ_ρ_χ_-;_-* &quot;-&quot;??\ _Δ_ρ_χ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\ &quot;Δρχ&quot;_-;\-* #,##0\ &quot;Δρχ&quot;_-;_-* &quot;-&quot;\ &quot;Δρχ&quot;_-;_-@_-"/>
    <numFmt numFmtId="174" formatCode="[$-408]d\ mmmm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double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double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</cellStyleXfs>
  <cellXfs count="267">
    <xf numFmtId="0" fontId="0" fillId="0" borderId="0" xfId="0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top" inden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" fillId="0" borderId="10" xfId="0" applyNumberFormat="1" applyFont="1" applyBorder="1" applyAlignment="1">
      <alignment horizontal="center" vertical="top" wrapText="1"/>
    </xf>
    <xf numFmtId="0" fontId="30" fillId="0" borderId="0" xfId="0" applyFont="1" applyAlignment="1">
      <alignment/>
    </xf>
    <xf numFmtId="169" fontId="0" fillId="0" borderId="10" xfId="0" applyNumberFormat="1" applyFont="1" applyBorder="1" applyAlignment="1">
      <alignment horizontal="center" vertical="top" wrapText="1"/>
    </xf>
    <xf numFmtId="169" fontId="31" fillId="0" borderId="10" xfId="0" applyNumberFormat="1" applyFont="1" applyBorder="1" applyAlignment="1">
      <alignment horizontal="center" vertical="top" wrapText="1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31" fillId="0" borderId="11" xfId="0" applyFon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169" fontId="4" fillId="0" borderId="12" xfId="0" applyNumberFormat="1" applyFont="1" applyBorder="1" applyAlignment="1">
      <alignment horizontal="center" vertical="top" wrapText="1"/>
    </xf>
    <xf numFmtId="169" fontId="0" fillId="0" borderId="13" xfId="0" applyNumberFormat="1" applyFont="1" applyBorder="1" applyAlignment="1">
      <alignment horizontal="center" vertical="top" wrapText="1"/>
    </xf>
    <xf numFmtId="16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29" fillId="0" borderId="10" xfId="0" applyFont="1" applyFill="1" applyBorder="1" applyAlignment="1" applyProtection="1">
      <alignment horizontal="left" vertical="center" indent="2"/>
      <protection/>
    </xf>
    <xf numFmtId="0" fontId="29" fillId="0" borderId="14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 applyProtection="1">
      <alignment horizontal="left" vertical="center" indent="2"/>
      <protection/>
    </xf>
    <xf numFmtId="0" fontId="8" fillId="0" borderId="14" xfId="0" applyFont="1" applyFill="1" applyBorder="1" applyAlignment="1" applyProtection="1">
      <alignment horizontal="left" vertical="center" wrapText="1" indent="1"/>
      <protection/>
    </xf>
    <xf numFmtId="3" fontId="8" fillId="0" borderId="11" xfId="0" applyNumberFormat="1" applyFont="1" applyFill="1" applyBorder="1" applyAlignment="1" applyProtection="1">
      <alignment horizontal="right" vertical="center" indent="1"/>
      <protection/>
    </xf>
    <xf numFmtId="3" fontId="8" fillId="0" borderId="15" xfId="0" applyNumberFormat="1" applyFont="1" applyFill="1" applyBorder="1" applyAlignment="1" applyProtection="1">
      <alignment horizontal="right" vertical="center" indent="1"/>
      <protection/>
    </xf>
    <xf numFmtId="0" fontId="9" fillId="0" borderId="10" xfId="0" applyFont="1" applyFill="1" applyBorder="1" applyAlignment="1" applyProtection="1">
      <alignment horizontal="left" vertical="center" indent="2"/>
      <protection/>
    </xf>
    <xf numFmtId="0" fontId="8" fillId="0" borderId="14" xfId="0" applyFont="1" applyFill="1" applyBorder="1" applyAlignment="1" applyProtection="1">
      <alignment horizontal="right" vertical="center" wrapText="1" indent="1"/>
      <protection/>
    </xf>
    <xf numFmtId="0" fontId="8" fillId="0" borderId="12" xfId="0" applyFont="1" applyFill="1" applyBorder="1" applyAlignment="1" applyProtection="1">
      <alignment horizontal="left" vertical="center" indent="2"/>
      <protection/>
    </xf>
    <xf numFmtId="0" fontId="8" fillId="0" borderId="16" xfId="0" applyFont="1" applyFill="1" applyBorder="1" applyAlignment="1" applyProtection="1">
      <alignment horizontal="right" vertical="center" wrapText="1" indent="1"/>
      <protection/>
    </xf>
    <xf numFmtId="3" fontId="8" fillId="0" borderId="17" xfId="0" applyNumberFormat="1" applyFont="1" applyFill="1" applyBorder="1" applyAlignment="1" applyProtection="1">
      <alignment horizontal="right" vertical="center" indent="1"/>
      <protection/>
    </xf>
    <xf numFmtId="3" fontId="8" fillId="0" borderId="18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49" fontId="27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right" vertical="top" inden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0" fillId="22" borderId="18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22" borderId="13" xfId="0" applyFill="1" applyBorder="1" applyAlignment="1">
      <alignment wrapText="1"/>
    </xf>
    <xf numFmtId="14" fontId="4" fillId="22" borderId="21" xfId="0" applyNumberFormat="1" applyFont="1" applyFill="1" applyBorder="1" applyAlignment="1">
      <alignment horizontal="center" vertical="center" wrapText="1"/>
    </xf>
    <xf numFmtId="3" fontId="4" fillId="22" borderId="22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 applyProtection="1">
      <alignment horizontal="left" vertical="center" indent="2"/>
      <protection/>
    </xf>
    <xf numFmtId="3" fontId="30" fillId="0" borderId="0" xfId="0" applyNumberFormat="1" applyFont="1" applyBorder="1" applyAlignment="1">
      <alignment horizontal="right" vertical="top" indent="1"/>
    </xf>
    <xf numFmtId="0" fontId="32" fillId="0" borderId="22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169" fontId="30" fillId="4" borderId="23" xfId="0" applyNumberFormat="1" applyFont="1" applyFill="1" applyBorder="1" applyAlignment="1">
      <alignment horizontal="center" vertical="top" wrapText="1"/>
    </xf>
    <xf numFmtId="3" fontId="0" fillId="0" borderId="15" xfId="0" applyNumberFormat="1" applyFont="1" applyBorder="1" applyAlignment="1" applyProtection="1">
      <alignment horizontal="right" vertical="top" indent="1"/>
      <protection locked="0"/>
    </xf>
    <xf numFmtId="3" fontId="0" fillId="0" borderId="11" xfId="0" applyNumberFormat="1" applyFont="1" applyBorder="1" applyAlignment="1" applyProtection="1">
      <alignment horizontal="right" vertical="top" indent="1"/>
      <protection locked="0"/>
    </xf>
    <xf numFmtId="0" fontId="8" fillId="0" borderId="24" xfId="0" applyFont="1" applyFill="1" applyBorder="1" applyAlignment="1" applyProtection="1">
      <alignment horizontal="left" vertical="center" indent="2"/>
      <protection/>
    </xf>
    <xf numFmtId="169" fontId="30" fillId="4" borderId="25" xfId="0" applyNumberFormat="1" applyFont="1" applyFill="1" applyBorder="1" applyAlignment="1">
      <alignment horizontal="center" vertical="top" wrapText="1"/>
    </xf>
    <xf numFmtId="169" fontId="30" fillId="4" borderId="26" xfId="0" applyNumberFormat="1" applyFont="1" applyFill="1" applyBorder="1" applyAlignment="1">
      <alignment horizontal="center" vertical="top" wrapText="1"/>
    </xf>
    <xf numFmtId="169" fontId="31" fillId="0" borderId="12" xfId="0" applyNumberFormat="1" applyFont="1" applyBorder="1" applyAlignment="1">
      <alignment horizontal="center" vertical="top" wrapText="1"/>
    </xf>
    <xf numFmtId="169" fontId="0" fillId="0" borderId="27" xfId="0" applyNumberFormat="1" applyFont="1" applyBorder="1" applyAlignment="1">
      <alignment horizontal="center" vertical="top" wrapText="1"/>
    </xf>
    <xf numFmtId="0" fontId="4" fillId="22" borderId="28" xfId="0" applyFont="1" applyFill="1" applyBorder="1" applyAlignment="1">
      <alignment horizontal="center" vertical="center" wrapText="1"/>
    </xf>
    <xf numFmtId="0" fontId="0" fillId="22" borderId="29" xfId="0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2"/>
    </xf>
    <xf numFmtId="0" fontId="30" fillId="4" borderId="30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31" fillId="0" borderId="17" xfId="0" applyFont="1" applyBorder="1" applyAlignment="1">
      <alignment horizontal="left" vertical="center" wrapText="1" indent="1"/>
    </xf>
    <xf numFmtId="0" fontId="30" fillId="4" borderId="31" xfId="0" applyFont="1" applyFill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169" fontId="0" fillId="0" borderId="12" xfId="0" applyNumberFormat="1" applyFont="1" applyBorder="1" applyAlignment="1">
      <alignment horizontal="center" vertical="top" wrapText="1"/>
    </xf>
    <xf numFmtId="169" fontId="30" fillId="4" borderId="13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center" wrapText="1" indent="1"/>
    </xf>
    <xf numFmtId="0" fontId="30" fillId="4" borderId="22" xfId="0" applyFont="1" applyFill="1" applyBorder="1" applyAlignment="1">
      <alignment horizontal="left" vertical="center" wrapText="1" indent="1"/>
    </xf>
    <xf numFmtId="14" fontId="4" fillId="22" borderId="33" xfId="0" applyNumberFormat="1" applyFont="1" applyFill="1" applyBorder="1" applyAlignment="1">
      <alignment horizontal="center" vertical="center" wrapText="1"/>
    </xf>
    <xf numFmtId="0" fontId="0" fillId="22" borderId="22" xfId="0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7" xfId="0" applyFont="1" applyFill="1" applyBorder="1" applyAlignment="1">
      <alignment horizontal="left" vertical="center" wrapText="1" indent="2"/>
    </xf>
    <xf numFmtId="0" fontId="29" fillId="0" borderId="34" xfId="0" applyFont="1" applyFill="1" applyBorder="1" applyAlignment="1" applyProtection="1">
      <alignment horizontal="left" vertical="center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8" fillId="0" borderId="35" xfId="0" applyFont="1" applyFill="1" applyBorder="1" applyAlignment="1" applyProtection="1">
      <alignment horizontal="right" vertical="center" wrapText="1" indent="1"/>
      <protection/>
    </xf>
    <xf numFmtId="0" fontId="4" fillId="22" borderId="23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9" fontId="0" fillId="4" borderId="0" xfId="0" applyNumberForma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169" fontId="4" fillId="4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 horizontal="right"/>
      <protection/>
    </xf>
    <xf numFmtId="0" fontId="4" fillId="4" borderId="0" xfId="0" applyFont="1" applyFill="1" applyAlignment="1" applyProtection="1">
      <alignment horizontal="right"/>
      <protection/>
    </xf>
    <xf numFmtId="0" fontId="4" fillId="4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" fillId="22" borderId="28" xfId="0" applyFont="1" applyFill="1" applyBorder="1" applyAlignment="1" applyProtection="1">
      <alignment horizontal="center" vertical="center" wrapText="1"/>
      <protection/>
    </xf>
    <xf numFmtId="0" fontId="4" fillId="22" borderId="19" xfId="0" applyFont="1" applyFill="1" applyBorder="1" applyAlignment="1" applyProtection="1">
      <alignment horizontal="center" vertical="center" wrapText="1"/>
      <protection/>
    </xf>
    <xf numFmtId="0" fontId="4" fillId="22" borderId="20" xfId="0" applyFont="1" applyFill="1" applyBorder="1" applyAlignment="1" applyProtection="1">
      <alignment horizontal="center" vertical="center" wrapText="1"/>
      <protection/>
    </xf>
    <xf numFmtId="0" fontId="0" fillId="22" borderId="29" xfId="0" applyFill="1" applyBorder="1" applyAlignment="1" applyProtection="1">
      <alignment horizontal="center" vertical="center" wrapText="1"/>
      <protection/>
    </xf>
    <xf numFmtId="0" fontId="0" fillId="22" borderId="18" xfId="0" applyFill="1" applyBorder="1" applyAlignment="1" applyProtection="1">
      <alignment horizontal="center" vertical="center" wrapText="1"/>
      <protection/>
    </xf>
    <xf numFmtId="0" fontId="0" fillId="22" borderId="17" xfId="0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 locked="0"/>
    </xf>
    <xf numFmtId="3" fontId="30" fillId="4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9" xfId="0" applyNumberFormat="1" applyFont="1" applyBorder="1" applyAlignment="1" applyProtection="1">
      <alignment horizontal="right" vertical="center" wrapText="1" indent="1"/>
      <protection locked="0"/>
    </xf>
    <xf numFmtId="3" fontId="4" fillId="0" borderId="18" xfId="0" applyNumberFormat="1" applyFont="1" applyBorder="1" applyAlignment="1" applyProtection="1">
      <alignment horizontal="right" vertical="center" wrapText="1" indent="1"/>
      <protection locked="0"/>
    </xf>
    <xf numFmtId="3" fontId="4" fillId="0" borderId="17" xfId="0" applyNumberFormat="1" applyFont="1" applyBorder="1" applyAlignment="1" applyProtection="1">
      <alignment horizontal="right" vertical="center" wrapText="1" indent="1"/>
      <protection locked="0"/>
    </xf>
    <xf numFmtId="3" fontId="4" fillId="0" borderId="36" xfId="0" applyNumberFormat="1" applyFont="1" applyBorder="1" applyAlignment="1" applyProtection="1">
      <alignment horizontal="right" vertical="center" wrapText="1" indent="1"/>
      <protection locked="0"/>
    </xf>
    <xf numFmtId="3" fontId="4" fillId="0" borderId="15" xfId="0" applyNumberFormat="1" applyFont="1" applyBorder="1" applyAlignment="1" applyProtection="1">
      <alignment horizontal="right" vertical="center" wrapText="1" indent="1"/>
      <protection locked="0"/>
    </xf>
    <xf numFmtId="3" fontId="4" fillId="0" borderId="11" xfId="0" applyNumberFormat="1" applyFont="1" applyBorder="1" applyAlignment="1" applyProtection="1">
      <alignment horizontal="right" vertical="center" wrapText="1" indent="1"/>
      <protection locked="0"/>
    </xf>
    <xf numFmtId="3" fontId="0" fillId="0" borderId="36" xfId="0" applyNumberFormat="1" applyFont="1" applyBorder="1" applyAlignment="1" applyProtection="1">
      <alignment horizontal="right" vertical="center" wrapText="1" indent="1"/>
      <protection locked="0"/>
    </xf>
    <xf numFmtId="3" fontId="0" fillId="0" borderId="15" xfId="0" applyNumberFormat="1" applyFont="1" applyBorder="1" applyAlignment="1" applyProtection="1">
      <alignment horizontal="right" vertical="center" wrapText="1" indent="1"/>
      <protection locked="0"/>
    </xf>
    <xf numFmtId="3" fontId="0" fillId="0" borderId="11" xfId="0" applyNumberFormat="1" applyFont="1" applyBorder="1" applyAlignment="1" applyProtection="1">
      <alignment horizontal="right" vertical="center" wrapText="1" indent="1"/>
      <protection locked="0"/>
    </xf>
    <xf numFmtId="3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36" xfId="0" applyNumberFormat="1" applyFont="1" applyBorder="1" applyAlignment="1" applyProtection="1">
      <alignment horizontal="right" vertical="center" wrapText="1" indent="1"/>
      <protection locked="0"/>
    </xf>
    <xf numFmtId="3" fontId="31" fillId="0" borderId="15" xfId="0" applyNumberFormat="1" applyFont="1" applyBorder="1" applyAlignment="1" applyProtection="1">
      <alignment horizontal="right" vertical="center" wrapText="1" indent="1"/>
      <protection locked="0"/>
    </xf>
    <xf numFmtId="3" fontId="31" fillId="0" borderId="11" xfId="0" applyNumberFormat="1" applyFont="1" applyBorder="1" applyAlignment="1" applyProtection="1">
      <alignment horizontal="right" vertical="center" wrapText="1" indent="1"/>
      <protection locked="0"/>
    </xf>
    <xf numFmtId="3" fontId="0" fillId="0" borderId="29" xfId="0" applyNumberFormat="1" applyFont="1" applyBorder="1" applyAlignment="1" applyProtection="1">
      <alignment horizontal="right" vertical="center" wrapText="1" indent="1"/>
      <protection locked="0"/>
    </xf>
    <xf numFmtId="3" fontId="0" fillId="0" borderId="18" xfId="0" applyNumberFormat="1" applyFont="1" applyBorder="1" applyAlignment="1" applyProtection="1">
      <alignment horizontal="right" vertical="center" wrapText="1" indent="1"/>
      <protection locked="0"/>
    </xf>
    <xf numFmtId="3" fontId="0" fillId="0" borderId="17" xfId="0" applyNumberFormat="1" applyFont="1" applyBorder="1" applyAlignment="1" applyProtection="1">
      <alignment horizontal="right" vertical="center" wrapText="1" indent="1"/>
      <protection locked="0"/>
    </xf>
    <xf numFmtId="3" fontId="30" fillId="4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9" xfId="0" applyNumberFormat="1" applyFont="1" applyBorder="1" applyAlignment="1" applyProtection="1">
      <alignment horizontal="right" vertical="center" wrapText="1" indent="1"/>
      <protection locked="0"/>
    </xf>
    <xf numFmtId="3" fontId="31" fillId="0" borderId="18" xfId="0" applyNumberFormat="1" applyFont="1" applyBorder="1" applyAlignment="1" applyProtection="1">
      <alignment horizontal="right" vertical="center" wrapText="1" indent="1"/>
      <protection locked="0"/>
    </xf>
    <xf numFmtId="3" fontId="31" fillId="0" borderId="17" xfId="0" applyNumberFormat="1" applyFont="1" applyBorder="1" applyAlignment="1" applyProtection="1">
      <alignment horizontal="right" vertical="center" wrapText="1" indent="1"/>
      <protection locked="0"/>
    </xf>
    <xf numFmtId="3" fontId="30" fillId="4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41" xfId="0" applyNumberFormat="1" applyFont="1" applyBorder="1" applyAlignment="1" applyProtection="1">
      <alignment horizontal="right" vertical="center" wrapText="1" indent="1"/>
      <protection locked="0"/>
    </xf>
    <xf numFmtId="3" fontId="0" fillId="0" borderId="42" xfId="0" applyNumberFormat="1" applyFont="1" applyBorder="1" applyAlignment="1" applyProtection="1">
      <alignment horizontal="right" vertical="center" wrapText="1" indent="1"/>
      <protection locked="0"/>
    </xf>
    <xf numFmtId="3" fontId="0" fillId="0" borderId="32" xfId="0" applyNumberFormat="1" applyFont="1" applyBorder="1" applyAlignment="1" applyProtection="1">
      <alignment horizontal="right" vertical="center" wrapText="1" indent="1"/>
      <protection locked="0"/>
    </xf>
    <xf numFmtId="3" fontId="32" fillId="0" borderId="33" xfId="0" applyNumberFormat="1" applyFont="1" applyBorder="1" applyAlignment="1">
      <alignment horizontal="right" vertical="center" wrapText="1" indent="1"/>
    </xf>
    <xf numFmtId="3" fontId="32" fillId="0" borderId="21" xfId="0" applyNumberFormat="1" applyFont="1" applyBorder="1" applyAlignment="1">
      <alignment horizontal="right" vertical="center" wrapText="1" indent="1"/>
    </xf>
    <xf numFmtId="3" fontId="32" fillId="0" borderId="22" xfId="0" applyNumberFormat="1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3" fontId="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12" xfId="0" applyNumberFormat="1" applyFont="1" applyBorder="1" applyAlignment="1">
      <alignment horizontal="center" vertical="top" wrapText="1"/>
    </xf>
    <xf numFmtId="3" fontId="30" fillId="4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0" fillId="4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wrapText="1" indent="1"/>
    </xf>
    <xf numFmtId="3" fontId="5" fillId="0" borderId="20" xfId="0" applyNumberFormat="1" applyFont="1" applyFill="1" applyBorder="1" applyAlignment="1">
      <alignment horizontal="right" vertical="center" wrapText="1" indent="1"/>
    </xf>
    <xf numFmtId="3" fontId="5" fillId="0" borderId="36" xfId="0" applyNumberFormat="1" applyFont="1" applyFill="1" applyBorder="1" applyAlignment="1">
      <alignment horizontal="right" vertical="center" wrapText="1" inden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5" xfId="0" applyNumberFormat="1" applyFont="1" applyBorder="1" applyAlignment="1" applyProtection="1">
      <alignment horizontal="right" vertical="top" indent="1"/>
      <protection locked="0"/>
    </xf>
    <xf numFmtId="3" fontId="6" fillId="0" borderId="11" xfId="0" applyNumberFormat="1" applyFont="1" applyBorder="1" applyAlignment="1" applyProtection="1">
      <alignment horizontal="right" vertical="top" indent="1"/>
      <protection locked="0"/>
    </xf>
    <xf numFmtId="3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8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43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44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23" xfId="0" applyNumberFormat="1" applyFont="1" applyFill="1" applyBorder="1" applyAlignment="1" applyProtection="1">
      <alignment horizontal="right" vertical="center" wrapText="1" indent="5"/>
      <protection/>
    </xf>
    <xf numFmtId="3" fontId="29" fillId="0" borderId="19" xfId="0" applyNumberFormat="1" applyFont="1" applyFill="1" applyBorder="1" applyAlignment="1" applyProtection="1">
      <alignment horizontal="right" vertical="center" wrapText="1" indent="5"/>
      <protection/>
    </xf>
    <xf numFmtId="3" fontId="29" fillId="0" borderId="20" xfId="0" applyNumberFormat="1" applyFont="1" applyFill="1" applyBorder="1" applyAlignment="1" applyProtection="1">
      <alignment horizontal="right" vertical="center" wrapText="1" indent="5"/>
      <protection/>
    </xf>
    <xf numFmtId="3" fontId="8" fillId="0" borderId="10" xfId="0" applyNumberFormat="1" applyFont="1" applyFill="1" applyBorder="1" applyAlignment="1" applyProtection="1">
      <alignment horizontal="right" vertical="center" wrapText="1" indent="5"/>
      <protection/>
    </xf>
    <xf numFmtId="3" fontId="8" fillId="0" borderId="15" xfId="0" applyNumberFormat="1" applyFont="1" applyFill="1" applyBorder="1" applyAlignment="1" applyProtection="1">
      <alignment horizontal="right" vertical="center" wrapText="1" indent="5"/>
      <protection/>
    </xf>
    <xf numFmtId="3" fontId="8" fillId="0" borderId="11" xfId="0" applyNumberFormat="1" applyFont="1" applyFill="1" applyBorder="1" applyAlignment="1" applyProtection="1">
      <alignment horizontal="right" vertical="center" wrapText="1" indent="5"/>
      <protection/>
    </xf>
    <xf numFmtId="3" fontId="29" fillId="0" borderId="10" xfId="0" applyNumberFormat="1" applyFont="1" applyFill="1" applyBorder="1" applyAlignment="1" applyProtection="1">
      <alignment horizontal="right" vertical="center" wrapText="1" indent="5"/>
      <protection/>
    </xf>
    <xf numFmtId="3" fontId="29" fillId="0" borderId="15" xfId="0" applyNumberFormat="1" applyFont="1" applyFill="1" applyBorder="1" applyAlignment="1" applyProtection="1">
      <alignment horizontal="right" vertical="center" wrapText="1" indent="5"/>
      <protection/>
    </xf>
    <xf numFmtId="3" fontId="29" fillId="0" borderId="11" xfId="0" applyNumberFormat="1" applyFont="1" applyFill="1" applyBorder="1" applyAlignment="1" applyProtection="1">
      <alignment horizontal="right" vertical="center" wrapText="1" indent="5"/>
      <protection/>
    </xf>
    <xf numFmtId="3" fontId="9" fillId="0" borderId="10" xfId="0" applyNumberFormat="1" applyFont="1" applyFill="1" applyBorder="1" applyAlignment="1" applyProtection="1">
      <alignment horizontal="right" vertical="center" wrapText="1" indent="5"/>
      <protection/>
    </xf>
    <xf numFmtId="3" fontId="9" fillId="0" borderId="15" xfId="0" applyNumberFormat="1" applyFont="1" applyFill="1" applyBorder="1" applyAlignment="1" applyProtection="1">
      <alignment horizontal="right" vertical="center" wrapText="1" indent="5"/>
      <protection/>
    </xf>
    <xf numFmtId="3" fontId="9" fillId="0" borderId="11" xfId="0" applyNumberFormat="1" applyFont="1" applyFill="1" applyBorder="1" applyAlignment="1" applyProtection="1">
      <alignment horizontal="right" vertical="center" wrapText="1" indent="5"/>
      <protection/>
    </xf>
    <xf numFmtId="0" fontId="7" fillId="4" borderId="0" xfId="0" applyFont="1" applyFill="1" applyBorder="1" applyAlignment="1">
      <alignment horizontal="left" vertical="center" indent="2"/>
    </xf>
    <xf numFmtId="0" fontId="7" fillId="4" borderId="0" xfId="0" applyFont="1" applyFill="1" applyBorder="1" applyAlignment="1">
      <alignment horizontal="left" vertical="center" wrapText="1" indent="2"/>
    </xf>
    <xf numFmtId="0" fontId="7" fillId="4" borderId="0" xfId="0" applyFont="1" applyFill="1" applyBorder="1" applyAlignment="1">
      <alignment horizontal="left" vertical="center" wrapText="1" indent="1"/>
    </xf>
    <xf numFmtId="3" fontId="0" fillId="4" borderId="0" xfId="0" applyNumberFormat="1" applyFont="1" applyFill="1" applyBorder="1" applyAlignment="1">
      <alignment horizontal="right" vertical="top" inden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top"/>
    </xf>
    <xf numFmtId="0" fontId="31" fillId="4" borderId="0" xfId="0" applyFont="1" applyFill="1" applyBorder="1" applyAlignment="1">
      <alignment horizontal="left" vertical="center" indent="2"/>
    </xf>
    <xf numFmtId="0" fontId="31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 wrapText="1" indent="1"/>
    </xf>
    <xf numFmtId="0" fontId="31" fillId="4" borderId="0" xfId="0" applyFont="1" applyFill="1" applyBorder="1" applyAlignment="1">
      <alignment horizontal="left" vertical="center" wrapText="1" indent="2"/>
    </xf>
    <xf numFmtId="0" fontId="4" fillId="0" borderId="0" xfId="0" applyFont="1" applyFill="1" applyAlignment="1" applyProtection="1">
      <alignment horizont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30" fillId="4" borderId="2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7" xfId="0" applyNumberFormat="1" applyFont="1" applyBorder="1" applyAlignment="1" applyProtection="1">
      <alignment horizontal="right" vertical="center" wrapText="1" indent="1"/>
      <protection/>
    </xf>
    <xf numFmtId="3" fontId="0" fillId="0" borderId="11" xfId="0" applyNumberFormat="1" applyFont="1" applyBorder="1" applyAlignment="1" applyProtection="1">
      <alignment horizontal="right" vertical="center" wrapText="1" indent="1"/>
      <protection/>
    </xf>
    <xf numFmtId="3" fontId="0" fillId="0" borderId="17" xfId="0" applyNumberFormat="1" applyFont="1" applyBorder="1" applyAlignment="1" applyProtection="1">
      <alignment horizontal="right" vertical="center" wrapText="1" indent="1"/>
      <protection/>
    </xf>
    <xf numFmtId="3" fontId="6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11" xfId="0" applyNumberFormat="1" applyFont="1" applyBorder="1" applyAlignment="1" applyProtection="1">
      <alignment horizontal="right" vertical="center" wrapText="1" indent="1"/>
      <protection/>
    </xf>
    <xf numFmtId="3" fontId="30" fillId="4" borderId="3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1" xfId="0" applyNumberFormat="1" applyFont="1" applyBorder="1" applyAlignment="1" applyProtection="1">
      <alignment horizontal="right" vertical="center" wrapText="1" indent="1"/>
      <protection/>
    </xf>
    <xf numFmtId="3" fontId="31" fillId="0" borderId="17" xfId="0" applyNumberFormat="1" applyFont="1" applyBorder="1" applyAlignment="1" applyProtection="1">
      <alignment horizontal="right" vertical="center" wrapText="1" indent="1"/>
      <protection/>
    </xf>
    <xf numFmtId="3" fontId="30" fillId="4" borderId="31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32" xfId="0" applyNumberFormat="1" applyFont="1" applyBorder="1" applyAlignment="1" applyProtection="1">
      <alignment horizontal="right" vertical="center" wrapText="1" indent="1"/>
      <protection/>
    </xf>
    <xf numFmtId="3" fontId="30" fillId="4" borderId="2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4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14" fontId="31" fillId="0" borderId="0" xfId="0" applyNumberFormat="1" applyFont="1" applyFill="1" applyBorder="1" applyAlignment="1" applyProtection="1">
      <alignment horizontal="center" vertical="center"/>
      <protection locked="0"/>
    </xf>
    <xf numFmtId="1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top"/>
      <protection locked="0"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3" fontId="4" fillId="4" borderId="0" xfId="0" applyNumberFormat="1" applyFont="1" applyFill="1" applyBorder="1" applyAlignment="1">
      <alignment horizontal="center" vertical="top"/>
    </xf>
    <xf numFmtId="169" fontId="38" fillId="0" borderId="0" xfId="0" applyNumberFormat="1" applyFont="1" applyAlignment="1" applyProtection="1">
      <alignment horizontal="center"/>
      <protection/>
    </xf>
    <xf numFmtId="3" fontId="39" fillId="4" borderId="0" xfId="0" applyNumberFormat="1" applyFont="1" applyFill="1" applyBorder="1" applyAlignment="1">
      <alignment horizontal="center" vertical="top"/>
    </xf>
    <xf numFmtId="0" fontId="4" fillId="22" borderId="23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horizontal="left" vertical="center"/>
    </xf>
    <xf numFmtId="0" fontId="4" fillId="22" borderId="16" xfId="0" applyFont="1" applyFill="1" applyBorder="1" applyAlignment="1">
      <alignment horizontal="left" vertical="center"/>
    </xf>
    <xf numFmtId="0" fontId="4" fillId="22" borderId="45" xfId="0" applyFont="1" applyFill="1" applyBorder="1" applyAlignment="1" applyProtection="1">
      <alignment horizontal="center" vertical="center" wrapText="1"/>
      <protection/>
    </xf>
    <xf numFmtId="0" fontId="4" fillId="22" borderId="24" xfId="0" applyFont="1" applyFill="1" applyBorder="1" applyAlignment="1" applyProtection="1">
      <alignment horizontal="center" vertical="center" wrapText="1"/>
      <protection/>
    </xf>
    <xf numFmtId="0" fontId="4" fillId="22" borderId="46" xfId="0" applyFont="1" applyFill="1" applyBorder="1" applyAlignment="1" applyProtection="1">
      <alignment horizontal="center" vertical="center" wrapText="1"/>
      <protection/>
    </xf>
    <xf numFmtId="0" fontId="4" fillId="22" borderId="44" xfId="0" applyFont="1" applyFill="1" applyBorder="1" applyAlignment="1" applyProtection="1">
      <alignment horizontal="center" vertical="center" wrapText="1"/>
      <protection/>
    </xf>
    <xf numFmtId="0" fontId="4" fillId="22" borderId="45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wrapText="1"/>
    </xf>
    <xf numFmtId="0" fontId="4" fillId="22" borderId="46" xfId="0" applyFont="1" applyFill="1" applyBorder="1" applyAlignment="1">
      <alignment horizontal="center" vertical="center" wrapText="1"/>
    </xf>
    <xf numFmtId="0" fontId="4" fillId="22" borderId="44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5" bestFit="1" customWidth="1"/>
    <col min="2" max="2" width="22.00390625" style="7" customWidth="1"/>
    <col min="3" max="3" width="59.00390625" style="0" customWidth="1"/>
    <col min="4" max="6" width="20.7109375" style="0" customWidth="1"/>
    <col min="7" max="7" width="10.7109375" style="0" customWidth="1"/>
  </cols>
  <sheetData>
    <row r="1" spans="1:2" s="98" customFormat="1" ht="12.75">
      <c r="A1" s="96"/>
      <c r="B1" s="97"/>
    </row>
    <row r="2" spans="1:6" s="98" customFormat="1" ht="18">
      <c r="A2" s="96"/>
      <c r="B2" s="253" t="s">
        <v>129</v>
      </c>
      <c r="C2" s="253"/>
      <c r="D2" s="253"/>
      <c r="E2" s="253"/>
      <c r="F2" s="253"/>
    </row>
    <row r="3" spans="1:6" s="98" customFormat="1" ht="12.75">
      <c r="A3" s="96"/>
      <c r="B3" s="99"/>
      <c r="C3" s="100"/>
      <c r="D3" s="101"/>
      <c r="E3" s="100"/>
      <c r="F3" s="100"/>
    </row>
    <row r="4" spans="1:6" s="98" customFormat="1" ht="12.75">
      <c r="A4" s="96"/>
      <c r="B4" s="102" t="s">
        <v>149</v>
      </c>
      <c r="C4" s="117"/>
      <c r="D4" s="100"/>
      <c r="E4" s="100"/>
      <c r="F4" s="100"/>
    </row>
    <row r="5" spans="1:6" s="98" customFormat="1" ht="12.75">
      <c r="A5" s="96"/>
      <c r="B5" s="104"/>
      <c r="C5" s="100"/>
      <c r="D5" s="100"/>
      <c r="E5" s="100"/>
      <c r="F5" s="100"/>
    </row>
    <row r="6" spans="1:6" s="98" customFormat="1" ht="12.75">
      <c r="A6" s="96"/>
      <c r="B6" s="105" t="s">
        <v>150</v>
      </c>
      <c r="C6" s="117"/>
      <c r="D6" s="100"/>
      <c r="E6" s="106"/>
      <c r="F6" s="100"/>
    </row>
    <row r="7" spans="1:6" s="98" customFormat="1" ht="12.75">
      <c r="A7" s="96"/>
      <c r="B7" s="105"/>
      <c r="C7" s="100"/>
      <c r="D7" s="100"/>
      <c r="E7" s="106"/>
      <c r="F7" s="100"/>
    </row>
    <row r="8" spans="1:6" s="98" customFormat="1" ht="12.75">
      <c r="A8" s="96"/>
      <c r="B8" s="105" t="s">
        <v>148</v>
      </c>
      <c r="C8" s="222">
        <v>2010</v>
      </c>
      <c r="D8" s="100"/>
      <c r="E8" s="105" t="s">
        <v>147</v>
      </c>
      <c r="F8" s="245"/>
    </row>
    <row r="9" spans="1:6" s="98" customFormat="1" ht="12.75">
      <c r="A9" s="96"/>
      <c r="B9" s="105"/>
      <c r="C9" s="100"/>
      <c r="D9" s="100"/>
      <c r="E9" s="100"/>
      <c r="F9" s="105"/>
    </row>
    <row r="10" spans="1:6" s="98" customFormat="1" ht="12.75">
      <c r="A10" s="96"/>
      <c r="B10" s="105" t="s">
        <v>151</v>
      </c>
      <c r="C10" s="222" t="s">
        <v>157</v>
      </c>
      <c r="D10" s="100"/>
      <c r="E10" s="100"/>
      <c r="F10" s="100"/>
    </row>
    <row r="11" spans="1:6" s="98" customFormat="1" ht="12.75">
      <c r="A11" s="96"/>
      <c r="B11" s="105"/>
      <c r="C11" s="100"/>
      <c r="D11" s="100"/>
      <c r="E11" s="100"/>
      <c r="F11" s="100"/>
    </row>
    <row r="12" spans="1:6" s="98" customFormat="1" ht="15.75">
      <c r="A12" s="96"/>
      <c r="B12" s="108" t="s">
        <v>109</v>
      </c>
      <c r="F12" s="107" t="s">
        <v>97</v>
      </c>
    </row>
    <row r="13" spans="1:6" s="98" customFormat="1" ht="12.75">
      <c r="A13" s="96"/>
      <c r="B13" s="97"/>
      <c r="F13" s="107"/>
    </row>
    <row r="14" spans="1:2" s="98" customFormat="1" ht="15.75">
      <c r="A14" s="109" t="s">
        <v>102</v>
      </c>
      <c r="B14" s="110" t="s">
        <v>24</v>
      </c>
    </row>
    <row r="15" spans="1:2" s="98" customFormat="1" ht="13.5" thickBot="1">
      <c r="A15" s="96"/>
      <c r="B15" s="97" t="s">
        <v>96</v>
      </c>
    </row>
    <row r="16" spans="1:7" s="98" customFormat="1" ht="26.25" thickTop="1">
      <c r="A16" s="96"/>
      <c r="B16" s="259" t="s">
        <v>106</v>
      </c>
      <c r="C16" s="261" t="s">
        <v>107</v>
      </c>
      <c r="D16" s="111" t="s">
        <v>98</v>
      </c>
      <c r="E16" s="112" t="s">
        <v>99</v>
      </c>
      <c r="F16" s="113" t="s">
        <v>100</v>
      </c>
      <c r="G16" s="103"/>
    </row>
    <row r="17" spans="1:7" s="98" customFormat="1" ht="39" thickBot="1">
      <c r="A17" s="96"/>
      <c r="B17" s="260"/>
      <c r="C17" s="262"/>
      <c r="D17" s="114" t="s">
        <v>136</v>
      </c>
      <c r="E17" s="115"/>
      <c r="F17" s="116" t="s">
        <v>132</v>
      </c>
      <c r="G17" s="103"/>
    </row>
    <row r="18" spans="2:7" ht="13.5" thickTop="1">
      <c r="B18" s="62">
        <v>0</v>
      </c>
      <c r="C18" s="72" t="s">
        <v>35</v>
      </c>
      <c r="D18" s="118"/>
      <c r="E18" s="119"/>
      <c r="F18" s="120"/>
      <c r="G18" s="51"/>
    </row>
    <row r="19" spans="2:7" ht="13.5" thickBot="1">
      <c r="B19" s="16">
        <v>100</v>
      </c>
      <c r="C19" s="73" t="s">
        <v>36</v>
      </c>
      <c r="D19" s="121"/>
      <c r="E19" s="122"/>
      <c r="F19" s="123"/>
      <c r="G19" s="51"/>
    </row>
    <row r="20" spans="1:7" s="9" customFormat="1" ht="13.5" thickTop="1">
      <c r="A20" s="5"/>
      <c r="B20" s="62">
        <v>1000</v>
      </c>
      <c r="C20" s="72" t="s">
        <v>37</v>
      </c>
      <c r="D20" s="118"/>
      <c r="E20" s="119"/>
      <c r="F20" s="120"/>
      <c r="G20" s="52"/>
    </row>
    <row r="21" spans="1:8" s="9" customFormat="1" ht="13.5" thickBot="1">
      <c r="A21" s="5"/>
      <c r="B21" s="16">
        <v>1100</v>
      </c>
      <c r="C21" s="73" t="s">
        <v>91</v>
      </c>
      <c r="D21" s="121"/>
      <c r="E21" s="122"/>
      <c r="F21" s="123"/>
      <c r="G21" s="52"/>
      <c r="H21" s="33"/>
    </row>
    <row r="22" spans="1:7" s="9" customFormat="1" ht="13.5" thickTop="1">
      <c r="A22" s="5"/>
      <c r="B22" s="62">
        <v>2000</v>
      </c>
      <c r="C22" s="72" t="s">
        <v>38</v>
      </c>
      <c r="D22" s="118"/>
      <c r="E22" s="119"/>
      <c r="F22" s="120"/>
      <c r="G22" s="52"/>
    </row>
    <row r="23" spans="1:8" s="9" customFormat="1" ht="12.75">
      <c r="A23" s="5"/>
      <c r="B23" s="10">
        <v>2110</v>
      </c>
      <c r="C23" s="157" t="s">
        <v>92</v>
      </c>
      <c r="D23" s="127"/>
      <c r="E23" s="128"/>
      <c r="F23" s="129"/>
      <c r="G23" s="52"/>
      <c r="H23" s="33"/>
    </row>
    <row r="24" spans="1:8" s="9" customFormat="1" ht="13.5" thickBot="1">
      <c r="A24" s="5"/>
      <c r="B24" s="81" t="s">
        <v>88</v>
      </c>
      <c r="C24" s="158" t="s">
        <v>93</v>
      </c>
      <c r="D24" s="136"/>
      <c r="E24" s="137"/>
      <c r="F24" s="138"/>
      <c r="G24" s="52"/>
      <c r="H24" s="33"/>
    </row>
    <row r="25" spans="1:7" s="9" customFormat="1" ht="26.25" thickTop="1">
      <c r="A25" s="5"/>
      <c r="B25" s="62">
        <v>3000</v>
      </c>
      <c r="C25" s="72" t="s">
        <v>39</v>
      </c>
      <c r="D25" s="118"/>
      <c r="E25" s="119"/>
      <c r="F25" s="120"/>
      <c r="G25" s="52"/>
    </row>
    <row r="26" spans="1:8" s="9" customFormat="1" ht="25.5">
      <c r="A26" s="5"/>
      <c r="B26" s="10" t="s">
        <v>89</v>
      </c>
      <c r="C26" s="74" t="s">
        <v>108</v>
      </c>
      <c r="D26" s="127"/>
      <c r="E26" s="128"/>
      <c r="F26" s="129"/>
      <c r="G26" s="52"/>
      <c r="H26" s="33"/>
    </row>
    <row r="27" spans="2:7" ht="12.75">
      <c r="B27" s="10">
        <v>3350</v>
      </c>
      <c r="C27" s="74" t="s">
        <v>40</v>
      </c>
      <c r="D27" s="127"/>
      <c r="E27" s="128"/>
      <c r="F27" s="129"/>
      <c r="G27" s="51"/>
    </row>
    <row r="28" spans="1:7" s="12" customFormat="1" ht="25.5">
      <c r="A28" s="5"/>
      <c r="B28" s="11"/>
      <c r="C28" s="75" t="s">
        <v>152</v>
      </c>
      <c r="D28" s="159"/>
      <c r="E28" s="160"/>
      <c r="F28" s="161"/>
      <c r="G28" s="52"/>
    </row>
    <row r="29" spans="1:8" s="12" customFormat="1" ht="25.5">
      <c r="A29" s="5"/>
      <c r="B29" s="11"/>
      <c r="C29" s="75" t="s">
        <v>111</v>
      </c>
      <c r="D29" s="159"/>
      <c r="E29" s="160"/>
      <c r="F29" s="161"/>
      <c r="G29" s="52"/>
      <c r="H29" s="13"/>
    </row>
    <row r="30" spans="1:7" s="12" customFormat="1" ht="25.5">
      <c r="A30" s="5"/>
      <c r="B30" s="11"/>
      <c r="C30" s="75" t="s">
        <v>112</v>
      </c>
      <c r="D30" s="159"/>
      <c r="E30" s="160"/>
      <c r="F30" s="161"/>
      <c r="G30" s="52"/>
    </row>
    <row r="31" spans="1:7" s="12" customFormat="1" ht="12.75">
      <c r="A31" s="5"/>
      <c r="B31" s="11">
        <v>3394</v>
      </c>
      <c r="C31" s="14" t="s">
        <v>41</v>
      </c>
      <c r="D31" s="133"/>
      <c r="E31" s="134"/>
      <c r="F31" s="135"/>
      <c r="G31" s="53"/>
    </row>
    <row r="32" spans="2:7" ht="12.75">
      <c r="B32" s="10">
        <v>3510</v>
      </c>
      <c r="C32" s="74" t="s">
        <v>23</v>
      </c>
      <c r="D32" s="127"/>
      <c r="E32" s="128"/>
      <c r="F32" s="129"/>
      <c r="G32" s="51"/>
    </row>
    <row r="33" spans="2:8" ht="13.5" thickBot="1">
      <c r="B33" s="162">
        <v>3520</v>
      </c>
      <c r="C33" s="158" t="s">
        <v>90</v>
      </c>
      <c r="D33" s="136"/>
      <c r="E33" s="137"/>
      <c r="F33" s="138"/>
      <c r="G33" s="51"/>
      <c r="H33" s="33"/>
    </row>
    <row r="34" spans="1:7" s="9" customFormat="1" ht="27" thickBot="1" thickTop="1">
      <c r="A34" s="5"/>
      <c r="B34" s="67">
        <v>4000</v>
      </c>
      <c r="C34" s="76" t="s">
        <v>42</v>
      </c>
      <c r="D34" s="139"/>
      <c r="E34" s="140"/>
      <c r="F34" s="141"/>
      <c r="G34" s="52"/>
    </row>
    <row r="35" spans="1:7" s="9" customFormat="1" ht="13.5" thickTop="1">
      <c r="A35" s="5"/>
      <c r="B35" s="62">
        <v>5000</v>
      </c>
      <c r="C35" s="72" t="s">
        <v>43</v>
      </c>
      <c r="D35" s="118"/>
      <c r="E35" s="119"/>
      <c r="F35" s="120"/>
      <c r="G35" s="52"/>
    </row>
    <row r="36" spans="1:8" s="9" customFormat="1" ht="13.5" thickBot="1">
      <c r="A36" s="5"/>
      <c r="B36" s="16">
        <v>5200</v>
      </c>
      <c r="C36" s="73" t="s">
        <v>94</v>
      </c>
      <c r="D36" s="121"/>
      <c r="E36" s="122"/>
      <c r="F36" s="123"/>
      <c r="G36" s="52"/>
      <c r="H36" s="33"/>
    </row>
    <row r="37" spans="1:7" s="9" customFormat="1" ht="13.5" thickTop="1">
      <c r="A37" s="5"/>
      <c r="B37" s="62">
        <v>6000</v>
      </c>
      <c r="C37" s="72" t="s">
        <v>44</v>
      </c>
      <c r="D37" s="118"/>
      <c r="E37" s="119"/>
      <c r="F37" s="120"/>
      <c r="G37" s="52"/>
    </row>
    <row r="38" spans="2:7" ht="12.75">
      <c r="B38" s="8">
        <v>6100</v>
      </c>
      <c r="C38" s="77" t="s">
        <v>45</v>
      </c>
      <c r="D38" s="124"/>
      <c r="E38" s="125"/>
      <c r="F38" s="126"/>
      <c r="G38" s="51"/>
    </row>
    <row r="39" spans="2:7" ht="12.75">
      <c r="B39" s="10">
        <v>6110</v>
      </c>
      <c r="C39" s="74" t="s">
        <v>36</v>
      </c>
      <c r="D39" s="127"/>
      <c r="E39" s="128"/>
      <c r="F39" s="129"/>
      <c r="G39" s="51"/>
    </row>
    <row r="40" spans="2:7" ht="12.75">
      <c r="B40" s="11">
        <v>6435</v>
      </c>
      <c r="C40" s="14" t="s">
        <v>46</v>
      </c>
      <c r="D40" s="133"/>
      <c r="E40" s="134"/>
      <c r="F40" s="135"/>
      <c r="G40" s="51"/>
    </row>
    <row r="41" spans="2:7" ht="25.5">
      <c r="B41" s="11"/>
      <c r="C41" s="75" t="s">
        <v>152</v>
      </c>
      <c r="D41" s="159"/>
      <c r="E41" s="160"/>
      <c r="F41" s="161"/>
      <c r="G41" s="52"/>
    </row>
    <row r="42" spans="2:8" ht="25.5">
      <c r="B42" s="11"/>
      <c r="C42" s="75" t="s">
        <v>111</v>
      </c>
      <c r="D42" s="159"/>
      <c r="E42" s="160"/>
      <c r="F42" s="161"/>
      <c r="G42" s="52"/>
      <c r="H42" s="15"/>
    </row>
    <row r="43" spans="2:7" ht="25.5">
      <c r="B43" s="11"/>
      <c r="C43" s="75" t="s">
        <v>112</v>
      </c>
      <c r="D43" s="159"/>
      <c r="E43" s="160"/>
      <c r="F43" s="161"/>
      <c r="G43" s="52"/>
    </row>
    <row r="44" spans="2:7" ht="13.5" thickBot="1">
      <c r="B44" s="68">
        <v>6451</v>
      </c>
      <c r="C44" s="78" t="s">
        <v>23</v>
      </c>
      <c r="D44" s="142"/>
      <c r="E44" s="143"/>
      <c r="F44" s="144"/>
      <c r="G44" s="51"/>
    </row>
    <row r="45" spans="2:7" ht="13.5" thickTop="1">
      <c r="B45" s="62">
        <v>7000</v>
      </c>
      <c r="C45" s="72" t="s">
        <v>47</v>
      </c>
      <c r="D45" s="118"/>
      <c r="E45" s="119"/>
      <c r="F45" s="120"/>
      <c r="G45" s="51"/>
    </row>
    <row r="46" spans="2:8" ht="12.75">
      <c r="B46" s="8">
        <v>7100</v>
      </c>
      <c r="C46" s="77" t="s">
        <v>48</v>
      </c>
      <c r="D46" s="124"/>
      <c r="E46" s="125"/>
      <c r="F46" s="126"/>
      <c r="G46" s="52"/>
      <c r="H46" s="15"/>
    </row>
    <row r="47" spans="2:8" ht="26.25" thickBot="1">
      <c r="B47" s="16">
        <v>7200</v>
      </c>
      <c r="C47" s="73" t="s">
        <v>49</v>
      </c>
      <c r="D47" s="121"/>
      <c r="E47" s="122"/>
      <c r="F47" s="123"/>
      <c r="G47" s="52"/>
      <c r="H47" s="15"/>
    </row>
    <row r="48" spans="2:7" ht="13.5" thickTop="1">
      <c r="B48" s="66">
        <v>8000</v>
      </c>
      <c r="C48" s="79" t="s">
        <v>50</v>
      </c>
      <c r="D48" s="145"/>
      <c r="E48" s="146"/>
      <c r="F48" s="147"/>
      <c r="G48" s="51"/>
    </row>
    <row r="49" spans="2:7" ht="12.75">
      <c r="B49" s="8">
        <v>8100</v>
      </c>
      <c r="C49" s="77" t="s">
        <v>45</v>
      </c>
      <c r="D49" s="124"/>
      <c r="E49" s="125"/>
      <c r="F49" s="126"/>
      <c r="G49" s="51"/>
    </row>
    <row r="50" spans="2:7" ht="12.75">
      <c r="B50" s="10">
        <v>8110</v>
      </c>
      <c r="C50" s="74" t="s">
        <v>36</v>
      </c>
      <c r="D50" s="127"/>
      <c r="E50" s="128"/>
      <c r="F50" s="129"/>
      <c r="G50" s="51"/>
    </row>
    <row r="51" spans="2:7" ht="12.75">
      <c r="B51" s="11">
        <v>8435</v>
      </c>
      <c r="C51" s="14" t="s">
        <v>46</v>
      </c>
      <c r="D51" s="133"/>
      <c r="E51" s="134"/>
      <c r="F51" s="135"/>
      <c r="G51" s="51"/>
    </row>
    <row r="52" spans="2:7" ht="25.5">
      <c r="B52" s="11"/>
      <c r="C52" s="75" t="s">
        <v>152</v>
      </c>
      <c r="D52" s="159"/>
      <c r="E52" s="160"/>
      <c r="F52" s="161"/>
      <c r="G52" s="52"/>
    </row>
    <row r="53" spans="2:8" ht="25.5">
      <c r="B53" s="11"/>
      <c r="C53" s="75" t="s">
        <v>111</v>
      </c>
      <c r="D53" s="159"/>
      <c r="E53" s="160"/>
      <c r="F53" s="161"/>
      <c r="G53" s="52"/>
      <c r="H53" s="15"/>
    </row>
    <row r="54" spans="2:7" ht="25.5">
      <c r="B54" s="11"/>
      <c r="C54" s="75" t="s">
        <v>112</v>
      </c>
      <c r="D54" s="159"/>
      <c r="E54" s="160"/>
      <c r="F54" s="161"/>
      <c r="G54" s="52"/>
    </row>
    <row r="55" spans="2:7" ht="12.75">
      <c r="B55" s="11">
        <v>8451</v>
      </c>
      <c r="C55" s="14" t="s">
        <v>23</v>
      </c>
      <c r="D55" s="130"/>
      <c r="E55" s="131"/>
      <c r="F55" s="132"/>
      <c r="G55" s="51"/>
    </row>
    <row r="56" spans="2:7" ht="12.75">
      <c r="B56" s="8">
        <v>8700</v>
      </c>
      <c r="C56" s="77" t="s">
        <v>51</v>
      </c>
      <c r="D56" s="148"/>
      <c r="E56" s="149"/>
      <c r="F56" s="150"/>
      <c r="G56" s="51"/>
    </row>
    <row r="57" spans="2:8" ht="12.75">
      <c r="B57" s="10">
        <v>8710</v>
      </c>
      <c r="C57" s="74" t="s">
        <v>48</v>
      </c>
      <c r="D57" s="127"/>
      <c r="E57" s="128"/>
      <c r="F57" s="129"/>
      <c r="G57" s="52"/>
      <c r="H57" s="15"/>
    </row>
    <row r="58" spans="2:8" ht="13.5" thickBot="1">
      <c r="B58" s="69">
        <v>8720</v>
      </c>
      <c r="C58" s="80" t="s">
        <v>52</v>
      </c>
      <c r="D58" s="151"/>
      <c r="E58" s="152"/>
      <c r="F58" s="153"/>
      <c r="G58" s="52"/>
      <c r="H58" s="15"/>
    </row>
    <row r="59" spans="2:7" ht="13.5" thickTop="1">
      <c r="B59" s="62">
        <v>9000</v>
      </c>
      <c r="C59" s="72" t="s">
        <v>53</v>
      </c>
      <c r="D59" s="118"/>
      <c r="E59" s="119"/>
      <c r="F59" s="120"/>
      <c r="G59" s="51"/>
    </row>
    <row r="60" spans="2:7" ht="25.5">
      <c r="B60" s="8" t="s">
        <v>54</v>
      </c>
      <c r="C60" s="77" t="s">
        <v>55</v>
      </c>
      <c r="D60" s="124"/>
      <c r="E60" s="125"/>
      <c r="F60" s="126"/>
      <c r="G60" s="51"/>
    </row>
    <row r="61" spans="2:7" ht="25.5">
      <c r="B61" s="8" t="s">
        <v>56</v>
      </c>
      <c r="C61" s="77" t="s">
        <v>57</v>
      </c>
      <c r="D61" s="124"/>
      <c r="E61" s="125"/>
      <c r="F61" s="126"/>
      <c r="G61" s="51"/>
    </row>
    <row r="62" spans="2:7" ht="22.5" customHeight="1">
      <c r="B62" s="8" t="s">
        <v>58</v>
      </c>
      <c r="C62" s="77" t="s">
        <v>59</v>
      </c>
      <c r="D62" s="124"/>
      <c r="E62" s="125"/>
      <c r="F62" s="126"/>
      <c r="G62" s="51"/>
    </row>
    <row r="63" spans="2:8" ht="25.5">
      <c r="B63" s="8">
        <v>9700</v>
      </c>
      <c r="C63" s="77" t="s">
        <v>60</v>
      </c>
      <c r="D63" s="148"/>
      <c r="E63" s="149"/>
      <c r="F63" s="150"/>
      <c r="G63" s="52"/>
      <c r="H63" s="15"/>
    </row>
    <row r="64" spans="2:7" ht="13.5" thickBot="1">
      <c r="B64" s="16">
        <v>9900</v>
      </c>
      <c r="C64" s="73" t="s">
        <v>61</v>
      </c>
      <c r="D64" s="121"/>
      <c r="E64" s="122"/>
      <c r="F64" s="123"/>
      <c r="G64" s="51"/>
    </row>
    <row r="65" spans="2:7" ht="27" thickBot="1" thickTop="1">
      <c r="B65" s="17"/>
      <c r="C65" s="59" t="s">
        <v>62</v>
      </c>
      <c r="D65" s="154">
        <f>D18+D20+D22+D25+D34+D35+D37+D45+D48+D59</f>
        <v>0</v>
      </c>
      <c r="E65" s="155">
        <f>E18+E20+E22+E25+E34+E35+E37+E45+E48+E59</f>
        <v>0</v>
      </c>
      <c r="F65" s="156">
        <f>F18+F20+F22+F25+F34+F35+F37+F45+F48+F59</f>
        <v>0</v>
      </c>
      <c r="G65" s="51"/>
    </row>
    <row r="66" spans="2:7" ht="13.5" thickTop="1">
      <c r="B66" s="18"/>
      <c r="C66" s="19"/>
      <c r="D66" s="19"/>
      <c r="E66" s="3"/>
      <c r="F66" s="3"/>
      <c r="G66" s="51"/>
    </row>
    <row r="67" spans="2:7" ht="12.75">
      <c r="B67" s="18"/>
      <c r="C67" s="19"/>
      <c r="D67" s="19"/>
      <c r="E67" s="3"/>
      <c r="F67" s="3"/>
      <c r="G67" s="51"/>
    </row>
    <row r="68" spans="1:7" ht="15.75">
      <c r="A68" s="43" t="s">
        <v>103</v>
      </c>
      <c r="B68" s="42" t="s">
        <v>30</v>
      </c>
      <c r="C68" s="20"/>
      <c r="D68" s="20"/>
      <c r="E68" s="3"/>
      <c r="F68" s="3"/>
      <c r="G68" s="51"/>
    </row>
    <row r="69" spans="1:7" ht="16.5" thickBot="1">
      <c r="A69" s="43"/>
      <c r="B69" s="42"/>
      <c r="C69" s="20"/>
      <c r="D69" s="20"/>
      <c r="E69" s="3"/>
      <c r="F69" s="3"/>
      <c r="G69" s="51"/>
    </row>
    <row r="70" spans="1:7" ht="26.25" thickTop="1">
      <c r="A70" s="43"/>
      <c r="B70" s="263" t="s">
        <v>106</v>
      </c>
      <c r="C70" s="265" t="s">
        <v>107</v>
      </c>
      <c r="D70" s="70" t="s">
        <v>98</v>
      </c>
      <c r="E70" s="44" t="s">
        <v>99</v>
      </c>
      <c r="F70" s="45" t="s">
        <v>100</v>
      </c>
      <c r="G70" s="51"/>
    </row>
    <row r="71" spans="2:7" ht="39" thickBot="1">
      <c r="B71" s="264"/>
      <c r="C71" s="266"/>
      <c r="D71" s="71" t="s">
        <v>136</v>
      </c>
      <c r="E71" s="46"/>
      <c r="F71" s="47" t="s">
        <v>132</v>
      </c>
      <c r="G71" s="51"/>
    </row>
    <row r="72" spans="2:7" ht="13.5" thickTop="1">
      <c r="B72" s="62">
        <v>0</v>
      </c>
      <c r="C72" s="72" t="s">
        <v>63</v>
      </c>
      <c r="D72" s="118"/>
      <c r="E72" s="119"/>
      <c r="F72" s="120"/>
      <c r="G72" s="51"/>
    </row>
    <row r="73" spans="2:7" ht="25.5">
      <c r="B73" s="8" t="s">
        <v>64</v>
      </c>
      <c r="C73" s="77" t="s">
        <v>65</v>
      </c>
      <c r="D73" s="124"/>
      <c r="E73" s="125"/>
      <c r="F73" s="126"/>
      <c r="G73" s="51"/>
    </row>
    <row r="74" spans="2:7" ht="12.75">
      <c r="B74" s="10">
        <v>550</v>
      </c>
      <c r="C74" s="74" t="s">
        <v>66</v>
      </c>
      <c r="D74" s="127"/>
      <c r="E74" s="128"/>
      <c r="F74" s="129"/>
      <c r="G74" s="51"/>
    </row>
    <row r="75" spans="2:7" ht="12.75">
      <c r="B75" s="8">
        <v>600</v>
      </c>
      <c r="C75" s="77" t="s">
        <v>67</v>
      </c>
      <c r="D75" s="124"/>
      <c r="E75" s="125"/>
      <c r="F75" s="126"/>
      <c r="G75" s="51"/>
    </row>
    <row r="76" spans="2:7" ht="12.75">
      <c r="B76" s="10">
        <v>610</v>
      </c>
      <c r="C76" s="74" t="s">
        <v>68</v>
      </c>
      <c r="D76" s="127"/>
      <c r="E76" s="128"/>
      <c r="F76" s="129"/>
      <c r="G76" s="51"/>
    </row>
    <row r="77" spans="2:7" ht="12.75">
      <c r="B77" s="10">
        <v>620</v>
      </c>
      <c r="C77" s="74" t="s">
        <v>69</v>
      </c>
      <c r="D77" s="127"/>
      <c r="E77" s="128"/>
      <c r="F77" s="129"/>
      <c r="G77" s="51"/>
    </row>
    <row r="78" spans="2:7" ht="12.75">
      <c r="B78" s="10">
        <v>670</v>
      </c>
      <c r="C78" s="74" t="s">
        <v>70</v>
      </c>
      <c r="D78" s="127"/>
      <c r="E78" s="128"/>
      <c r="F78" s="129"/>
      <c r="G78" s="51"/>
    </row>
    <row r="79" spans="2:7" ht="13.5" thickBot="1">
      <c r="B79" s="81">
        <v>680</v>
      </c>
      <c r="C79" s="83" t="s">
        <v>71</v>
      </c>
      <c r="D79" s="136"/>
      <c r="E79" s="137"/>
      <c r="F79" s="138"/>
      <c r="G79" s="51"/>
    </row>
    <row r="80" spans="2:7" ht="26.25" thickTop="1">
      <c r="B80" s="62">
        <v>1000</v>
      </c>
      <c r="C80" s="72" t="s">
        <v>72</v>
      </c>
      <c r="D80" s="118"/>
      <c r="E80" s="119"/>
      <c r="F80" s="120"/>
      <c r="G80" s="51"/>
    </row>
    <row r="81" spans="2:8" ht="13.5" thickBot="1">
      <c r="B81" s="81">
        <v>1310</v>
      </c>
      <c r="C81" s="83" t="s">
        <v>95</v>
      </c>
      <c r="D81" s="136"/>
      <c r="E81" s="137"/>
      <c r="F81" s="138"/>
      <c r="G81" s="51"/>
      <c r="H81" s="33"/>
    </row>
    <row r="82" spans="2:7" ht="14.25" thickBot="1" thickTop="1">
      <c r="B82" s="82">
        <v>2000</v>
      </c>
      <c r="C82" s="84" t="s">
        <v>73</v>
      </c>
      <c r="D82" s="163"/>
      <c r="E82" s="164"/>
      <c r="F82" s="165"/>
      <c r="G82" s="51"/>
    </row>
    <row r="83" spans="2:7" ht="27" thickBot="1" thickTop="1">
      <c r="B83" s="82">
        <v>3000</v>
      </c>
      <c r="C83" s="84" t="s">
        <v>74</v>
      </c>
      <c r="D83" s="163"/>
      <c r="E83" s="164"/>
      <c r="F83" s="165"/>
      <c r="G83" s="51"/>
    </row>
    <row r="84" spans="2:7" ht="39.75" thickBot="1" thickTop="1">
      <c r="B84" s="82">
        <v>4000</v>
      </c>
      <c r="C84" s="84" t="s">
        <v>75</v>
      </c>
      <c r="D84" s="163"/>
      <c r="E84" s="164"/>
      <c r="F84" s="165"/>
      <c r="G84" s="51"/>
    </row>
    <row r="85" spans="2:7" ht="13.5" thickTop="1">
      <c r="B85" s="62">
        <v>6000</v>
      </c>
      <c r="C85" s="72" t="s">
        <v>76</v>
      </c>
      <c r="D85" s="118"/>
      <c r="E85" s="119"/>
      <c r="F85" s="120"/>
      <c r="G85" s="51"/>
    </row>
    <row r="86" spans="2:7" ht="10.5" customHeight="1">
      <c r="B86" s="8">
        <v>6100</v>
      </c>
      <c r="C86" s="77" t="s">
        <v>77</v>
      </c>
      <c r="D86" s="124"/>
      <c r="E86" s="125"/>
      <c r="F86" s="126"/>
      <c r="G86" s="51"/>
    </row>
    <row r="87" spans="2:7" ht="12.75">
      <c r="B87" s="10">
        <v>6110</v>
      </c>
      <c r="C87" s="74" t="s">
        <v>78</v>
      </c>
      <c r="D87" s="127"/>
      <c r="E87" s="128"/>
      <c r="F87" s="129"/>
      <c r="G87" s="51"/>
    </row>
    <row r="88" spans="2:7" ht="12.75">
      <c r="B88" s="10">
        <v>6120</v>
      </c>
      <c r="C88" s="74" t="s">
        <v>79</v>
      </c>
      <c r="D88" s="166"/>
      <c r="E88" s="167"/>
      <c r="F88" s="168"/>
      <c r="G88" s="52"/>
    </row>
    <row r="89" spans="2:8" ht="13.5" thickBot="1">
      <c r="B89" s="16">
        <v>6200</v>
      </c>
      <c r="C89" s="73" t="s">
        <v>80</v>
      </c>
      <c r="D89" s="169"/>
      <c r="E89" s="170"/>
      <c r="F89" s="171"/>
      <c r="G89" s="52"/>
      <c r="H89" s="15"/>
    </row>
    <row r="90" spans="2:7" ht="14.25" thickBot="1" thickTop="1">
      <c r="B90" s="82">
        <v>7000</v>
      </c>
      <c r="C90" s="84" t="s">
        <v>81</v>
      </c>
      <c r="D90" s="163"/>
      <c r="E90" s="164"/>
      <c r="F90" s="165"/>
      <c r="G90" s="51"/>
    </row>
    <row r="91" spans="2:7" ht="13.5" thickTop="1">
      <c r="B91" s="62">
        <v>9000</v>
      </c>
      <c r="C91" s="72" t="s">
        <v>82</v>
      </c>
      <c r="D91" s="118"/>
      <c r="E91" s="119"/>
      <c r="F91" s="120"/>
      <c r="G91" s="51"/>
    </row>
    <row r="92" spans="2:7" ht="25.5">
      <c r="B92" s="8" t="s">
        <v>54</v>
      </c>
      <c r="C92" s="77" t="s">
        <v>83</v>
      </c>
      <c r="D92" s="124"/>
      <c r="E92" s="125"/>
      <c r="F92" s="126"/>
      <c r="G92" s="51"/>
    </row>
    <row r="93" spans="2:7" ht="25.5">
      <c r="B93" s="8" t="s">
        <v>56</v>
      </c>
      <c r="C93" s="77" t="s">
        <v>84</v>
      </c>
      <c r="D93" s="124"/>
      <c r="E93" s="125"/>
      <c r="F93" s="126"/>
      <c r="G93" s="51"/>
    </row>
    <row r="94" spans="2:7" ht="12.75">
      <c r="B94" s="10">
        <v>9850</v>
      </c>
      <c r="C94" s="74" t="s">
        <v>85</v>
      </c>
      <c r="D94" s="127"/>
      <c r="E94" s="128"/>
      <c r="F94" s="129"/>
      <c r="G94" s="51"/>
    </row>
    <row r="95" spans="2:7" ht="25.5">
      <c r="B95" s="11"/>
      <c r="C95" s="75" t="s">
        <v>153</v>
      </c>
      <c r="D95" s="159"/>
      <c r="E95" s="160"/>
      <c r="F95" s="161"/>
      <c r="G95" s="52"/>
    </row>
    <row r="96" spans="2:7" ht="12.75">
      <c r="B96" s="11"/>
      <c r="C96" s="75" t="s">
        <v>118</v>
      </c>
      <c r="D96" s="159"/>
      <c r="E96" s="160"/>
      <c r="F96" s="161"/>
      <c r="G96" s="52"/>
    </row>
    <row r="97" spans="2:7" ht="12.75">
      <c r="B97" s="11"/>
      <c r="C97" s="75" t="s">
        <v>119</v>
      </c>
      <c r="D97" s="159"/>
      <c r="E97" s="160"/>
      <c r="F97" s="161"/>
      <c r="G97" s="52"/>
    </row>
    <row r="98" spans="2:7" ht="15.75" customHeight="1" thickBot="1">
      <c r="B98" s="16">
        <v>9900</v>
      </c>
      <c r="C98" s="73" t="s">
        <v>86</v>
      </c>
      <c r="D98" s="121"/>
      <c r="E98" s="122"/>
      <c r="F98" s="123"/>
      <c r="G98" s="51"/>
    </row>
    <row r="99" spans="2:6" ht="14.25" thickBot="1" thickTop="1">
      <c r="B99" s="62"/>
      <c r="C99" s="72" t="s">
        <v>130</v>
      </c>
      <c r="D99" s="145"/>
      <c r="E99" s="146"/>
      <c r="F99" s="120"/>
    </row>
    <row r="100" spans="2:7" ht="27" thickBot="1" thickTop="1">
      <c r="B100" s="17"/>
      <c r="C100" s="59" t="s">
        <v>87</v>
      </c>
      <c r="D100" s="154">
        <f>D91+D90+D85+D84+D83+D82+D80+D72+D99</f>
        <v>0</v>
      </c>
      <c r="E100" s="155">
        <f>E91+E90+E85+E84+E83+E82+E80+E72+E99</f>
        <v>0</v>
      </c>
      <c r="F100" s="156">
        <f>F91+F90+F85+F84+F83+F82+F80+F72+F99</f>
        <v>0</v>
      </c>
      <c r="G100" s="51"/>
    </row>
    <row r="101" spans="2:7" ht="27" thickBot="1" thickTop="1">
      <c r="B101" s="17"/>
      <c r="C101" s="59" t="s">
        <v>131</v>
      </c>
      <c r="D101" s="154"/>
      <c r="E101" s="155">
        <f>E100-E99</f>
        <v>0</v>
      </c>
      <c r="F101" s="156">
        <f>F100-F99</f>
        <v>0</v>
      </c>
      <c r="G101" s="51"/>
    </row>
    <row r="102" spans="2:7" ht="13.5" thickTop="1">
      <c r="B102" s="1"/>
      <c r="C102" s="2"/>
      <c r="D102" s="2"/>
      <c r="E102" s="3"/>
      <c r="F102" s="3"/>
      <c r="G102" s="51"/>
    </row>
    <row r="103" spans="2:7" ht="12.75">
      <c r="B103" s="1"/>
      <c r="C103" s="2"/>
      <c r="D103" s="2"/>
      <c r="E103" s="3"/>
      <c r="F103" s="58"/>
      <c r="G103" s="51"/>
    </row>
    <row r="104" spans="1:7" ht="15.75">
      <c r="A104"/>
      <c r="B104" s="48" t="s">
        <v>110</v>
      </c>
      <c r="C104" s="36"/>
      <c r="D104" s="36"/>
      <c r="E104" s="37"/>
      <c r="F104" s="37"/>
      <c r="G104" s="51"/>
    </row>
    <row r="105" spans="1:7" ht="14.25">
      <c r="A105" s="34"/>
      <c r="B105" s="35"/>
      <c r="C105" s="36"/>
      <c r="D105" s="36"/>
      <c r="E105" s="37"/>
      <c r="F105" s="37"/>
      <c r="G105" s="51"/>
    </row>
    <row r="106" spans="1:7" ht="14.25">
      <c r="A106" s="6" t="s">
        <v>104</v>
      </c>
      <c r="B106" s="4" t="s">
        <v>18</v>
      </c>
      <c r="C106" s="6"/>
      <c r="D106" s="36"/>
      <c r="E106" s="37"/>
      <c r="F106" s="37"/>
      <c r="G106" s="51"/>
    </row>
    <row r="107" spans="1:7" ht="15" thickBot="1">
      <c r="A107" s="6"/>
      <c r="B107" s="4"/>
      <c r="C107" s="6"/>
      <c r="D107" s="36"/>
      <c r="E107" s="37"/>
      <c r="F107" s="37"/>
      <c r="G107" s="51"/>
    </row>
    <row r="108" spans="1:7" ht="39.75" thickBot="1" thickTop="1">
      <c r="A108" s="34"/>
      <c r="B108" s="54"/>
      <c r="C108" s="86"/>
      <c r="D108" s="85" t="s">
        <v>114</v>
      </c>
      <c r="E108" s="55" t="s">
        <v>113</v>
      </c>
      <c r="F108" s="56" t="s">
        <v>99</v>
      </c>
      <c r="G108" s="51"/>
    </row>
    <row r="109" spans="2:7" ht="13.5" thickTop="1">
      <c r="B109" s="173">
        <v>1</v>
      </c>
      <c r="C109" s="61" t="s">
        <v>120</v>
      </c>
      <c r="D109" s="177">
        <f>D110+D111+D112</f>
        <v>0</v>
      </c>
      <c r="E109" s="178">
        <f>E110+E111+E112</f>
        <v>0</v>
      </c>
      <c r="F109" s="179">
        <f>F110+F111+F112</f>
        <v>0</v>
      </c>
      <c r="G109" s="51"/>
    </row>
    <row r="110" spans="2:7" ht="12.75">
      <c r="B110" s="174"/>
      <c r="C110" s="87" t="s">
        <v>121</v>
      </c>
      <c r="D110" s="159"/>
      <c r="E110" s="187"/>
      <c r="F110" s="188"/>
      <c r="G110" s="51"/>
    </row>
    <row r="111" spans="2:7" ht="12.75">
      <c r="B111" s="174"/>
      <c r="C111" s="87" t="s">
        <v>122</v>
      </c>
      <c r="D111" s="159"/>
      <c r="E111" s="187"/>
      <c r="F111" s="188"/>
      <c r="G111" s="51"/>
    </row>
    <row r="112" spans="2:7" ht="10.5" customHeight="1">
      <c r="B112" s="174"/>
      <c r="C112" s="87" t="s">
        <v>123</v>
      </c>
      <c r="D112" s="159"/>
      <c r="E112" s="187"/>
      <c r="F112" s="188"/>
      <c r="G112" s="51"/>
    </row>
    <row r="113" spans="2:7" ht="12.75">
      <c r="B113" s="175">
        <v>2</v>
      </c>
      <c r="C113" s="60" t="s">
        <v>124</v>
      </c>
      <c r="D113" s="180">
        <f>D114+D115+D116</f>
        <v>0</v>
      </c>
      <c r="E113" s="181">
        <f>E114+E115+E116</f>
        <v>0</v>
      </c>
      <c r="F113" s="182">
        <f>F114+F115+F116</f>
        <v>0</v>
      </c>
      <c r="G113" s="51"/>
    </row>
    <row r="114" spans="2:7" ht="12.75">
      <c r="B114" s="174"/>
      <c r="C114" s="87" t="s">
        <v>125</v>
      </c>
      <c r="D114" s="159"/>
      <c r="E114" s="187"/>
      <c r="F114" s="188"/>
      <c r="G114" s="51"/>
    </row>
    <row r="115" spans="2:7" ht="12.75">
      <c r="B115" s="174"/>
      <c r="C115" s="87" t="s">
        <v>126</v>
      </c>
      <c r="D115" s="159"/>
      <c r="E115" s="187"/>
      <c r="F115" s="188"/>
      <c r="G115" s="51"/>
    </row>
    <row r="116" spans="2:7" ht="12.75">
      <c r="B116" s="174"/>
      <c r="C116" s="87" t="s">
        <v>127</v>
      </c>
      <c r="D116" s="159"/>
      <c r="E116" s="187"/>
      <c r="F116" s="188"/>
      <c r="G116" s="51"/>
    </row>
    <row r="117" spans="2:7" ht="12.75">
      <c r="B117" s="175">
        <v>3</v>
      </c>
      <c r="C117" s="88" t="s">
        <v>20</v>
      </c>
      <c r="D117" s="166"/>
      <c r="E117" s="63"/>
      <c r="F117" s="64"/>
      <c r="G117" s="51"/>
    </row>
    <row r="118" spans="2:7" ht="12.75">
      <c r="B118" s="175">
        <v>4</v>
      </c>
      <c r="C118" s="60" t="s">
        <v>21</v>
      </c>
      <c r="D118" s="183"/>
      <c r="E118" s="63"/>
      <c r="F118" s="64"/>
      <c r="G118" s="51"/>
    </row>
    <row r="119" spans="2:7" ht="12.75">
      <c r="B119" s="175">
        <v>5</v>
      </c>
      <c r="C119" s="60" t="s">
        <v>133</v>
      </c>
      <c r="D119" s="180">
        <f>D120+D122</f>
        <v>0</v>
      </c>
      <c r="E119" s="181">
        <f>E120+E122</f>
        <v>0</v>
      </c>
      <c r="F119" s="182">
        <f>F120+F122</f>
        <v>0</v>
      </c>
      <c r="G119" s="51"/>
    </row>
    <row r="120" spans="2:7" ht="12.75">
      <c r="B120" s="174"/>
      <c r="C120" s="87" t="s">
        <v>134</v>
      </c>
      <c r="D120" s="159"/>
      <c r="E120" s="187"/>
      <c r="F120" s="188"/>
      <c r="G120" s="51"/>
    </row>
    <row r="121" spans="2:7" ht="25.5">
      <c r="B121" s="176"/>
      <c r="C121" s="89" t="s">
        <v>22</v>
      </c>
      <c r="D121" s="184"/>
      <c r="E121" s="184"/>
      <c r="F121" s="186"/>
      <c r="G121" s="51"/>
    </row>
    <row r="122" spans="2:7" ht="12.75">
      <c r="B122" s="174"/>
      <c r="C122" s="87" t="s">
        <v>135</v>
      </c>
      <c r="D122" s="159"/>
      <c r="E122" s="187"/>
      <c r="F122" s="188"/>
      <c r="G122" s="51"/>
    </row>
    <row r="123" spans="2:7" ht="26.25" thickBot="1">
      <c r="B123" s="172"/>
      <c r="C123" s="90" t="s">
        <v>22</v>
      </c>
      <c r="D123" s="185"/>
      <c r="E123" s="185"/>
      <c r="F123" s="189"/>
      <c r="G123" s="51"/>
    </row>
    <row r="124" spans="2:7" ht="13.5" thickTop="1">
      <c r="B124" s="38"/>
      <c r="C124" s="50"/>
      <c r="D124" s="39"/>
      <c r="E124" s="40"/>
      <c r="F124" s="40"/>
      <c r="G124" s="51"/>
    </row>
    <row r="125" spans="2:7" ht="12.75">
      <c r="B125" s="211"/>
      <c r="C125" s="212"/>
      <c r="D125" s="213"/>
      <c r="E125" s="214"/>
      <c r="F125" s="214"/>
      <c r="G125" s="51"/>
    </row>
    <row r="126" spans="2:7" ht="12.75">
      <c r="B126" s="215" t="s">
        <v>154</v>
      </c>
      <c r="C126" s="216" t="s">
        <v>154</v>
      </c>
      <c r="D126" s="213"/>
      <c r="E126" s="254" t="s">
        <v>154</v>
      </c>
      <c r="F126" s="254"/>
      <c r="G126" s="51"/>
    </row>
    <row r="127" spans="2:7" ht="12.75">
      <c r="B127" s="248"/>
      <c r="C127" s="249"/>
      <c r="D127" s="213"/>
      <c r="E127" s="251"/>
      <c r="F127" s="251"/>
      <c r="G127" s="51"/>
    </row>
    <row r="128" spans="2:7" ht="12.75">
      <c r="B128" s="219"/>
      <c r="C128" s="219"/>
      <c r="D128" s="220"/>
      <c r="E128" s="252"/>
      <c r="F128" s="252"/>
      <c r="G128" s="51"/>
    </row>
    <row r="129" spans="2:7" ht="12.75">
      <c r="B129" s="219" t="s">
        <v>156</v>
      </c>
      <c r="C129" s="219" t="s">
        <v>155</v>
      </c>
      <c r="D129" s="220"/>
      <c r="E129" s="252" t="s">
        <v>128</v>
      </c>
      <c r="F129" s="252"/>
      <c r="G129" s="51"/>
    </row>
    <row r="130" spans="2:7" ht="12.75">
      <c r="B130" s="246"/>
      <c r="C130" s="247"/>
      <c r="D130" s="220"/>
      <c r="E130" s="250"/>
      <c r="F130" s="250"/>
      <c r="G130" s="51"/>
    </row>
    <row r="131" spans="2:7" ht="12.75">
      <c r="B131" s="218"/>
      <c r="C131" s="221"/>
      <c r="D131" s="220"/>
      <c r="E131" s="217"/>
      <c r="F131" s="217"/>
      <c r="G131" s="51"/>
    </row>
    <row r="132" spans="1:7" ht="15.75">
      <c r="A132" s="34"/>
      <c r="B132" s="48" t="s">
        <v>115</v>
      </c>
      <c r="C132" s="49"/>
      <c r="D132" s="39"/>
      <c r="E132" s="40"/>
      <c r="F132" s="40"/>
      <c r="G132" s="51"/>
    </row>
    <row r="133" spans="1:7" ht="12.75">
      <c r="A133" s="41" t="s">
        <v>105</v>
      </c>
      <c r="B133" s="38"/>
      <c r="C133" s="39"/>
      <c r="D133" s="39"/>
      <c r="E133" s="40"/>
      <c r="F133" s="40"/>
      <c r="G133" s="51"/>
    </row>
    <row r="134" spans="1:7" ht="13.5" thickBot="1">
      <c r="A134" s="41"/>
      <c r="B134" s="38"/>
      <c r="C134" s="39"/>
      <c r="D134" s="39"/>
      <c r="E134" s="40"/>
      <c r="F134" s="40"/>
      <c r="G134" s="51"/>
    </row>
    <row r="135" spans="1:7" ht="26.25" thickTop="1">
      <c r="A135" s="41"/>
      <c r="B135" s="255"/>
      <c r="C135" s="257" t="s">
        <v>101</v>
      </c>
      <c r="D135" s="94" t="s">
        <v>98</v>
      </c>
      <c r="E135" s="44" t="s">
        <v>99</v>
      </c>
      <c r="F135" s="45" t="s">
        <v>100</v>
      </c>
      <c r="G135" s="51"/>
    </row>
    <row r="136" spans="1:6" ht="39" thickBot="1">
      <c r="A136" s="41"/>
      <c r="B136" s="256"/>
      <c r="C136" s="258"/>
      <c r="D136" s="95" t="s">
        <v>136</v>
      </c>
      <c r="E136" s="46"/>
      <c r="F136" s="47" t="s">
        <v>132</v>
      </c>
    </row>
    <row r="137" spans="2:6" ht="13.5" thickTop="1">
      <c r="B137" s="57"/>
      <c r="C137" s="91" t="s">
        <v>24</v>
      </c>
      <c r="D137" s="199">
        <f>SUM(D138:D142)</f>
        <v>0</v>
      </c>
      <c r="E137" s="200">
        <f>SUM(E138:E142)</f>
        <v>0</v>
      </c>
      <c r="F137" s="201">
        <f>SUM(F138:F142)</f>
        <v>0</v>
      </c>
    </row>
    <row r="138" spans="2:6" ht="12.75">
      <c r="B138" s="23"/>
      <c r="C138" s="24" t="s">
        <v>25</v>
      </c>
      <c r="D138" s="202">
        <f>D22</f>
        <v>0</v>
      </c>
      <c r="E138" s="203">
        <f>E22</f>
        <v>0</v>
      </c>
      <c r="F138" s="204">
        <f>F22</f>
        <v>0</v>
      </c>
    </row>
    <row r="139" spans="2:6" ht="12.75">
      <c r="B139" s="23"/>
      <c r="C139" s="24" t="s">
        <v>26</v>
      </c>
      <c r="D139" s="202">
        <f>D32+D44+D55</f>
        <v>0</v>
      </c>
      <c r="E139" s="203">
        <f>E32+E44+E55</f>
        <v>0</v>
      </c>
      <c r="F139" s="204">
        <f>F32+F44+F55</f>
        <v>0</v>
      </c>
    </row>
    <row r="140" spans="2:6" ht="12.75">
      <c r="B140" s="23"/>
      <c r="C140" s="24" t="s">
        <v>27</v>
      </c>
      <c r="D140" s="202">
        <f>D19+D39+D50+D60+D31</f>
        <v>0</v>
      </c>
      <c r="E140" s="203">
        <f>E19+E39+E50+E60+E31</f>
        <v>0</v>
      </c>
      <c r="F140" s="204">
        <f>F19+F39+F50+F60+F31</f>
        <v>0</v>
      </c>
    </row>
    <row r="141" spans="1:6" s="4" customFormat="1" ht="12.75">
      <c r="A141" s="5"/>
      <c r="B141" s="23"/>
      <c r="C141" s="24" t="s">
        <v>28</v>
      </c>
      <c r="D141" s="202">
        <f>D61</f>
        <v>0</v>
      </c>
      <c r="E141" s="203">
        <f>E61</f>
        <v>0</v>
      </c>
      <c r="F141" s="204">
        <f>F61</f>
        <v>0</v>
      </c>
    </row>
    <row r="142" spans="1:6" s="4" customFormat="1" ht="12.75">
      <c r="A142" s="5"/>
      <c r="B142" s="23"/>
      <c r="C142" s="24" t="s">
        <v>29</v>
      </c>
      <c r="D142" s="202">
        <f>(D18-D19)+D20+(D25-D28-D29-D30-D31-D32)+D34+D35+(D37-D39-D41-D42-D43-D44)+(D45-D46-D47)+(D48-D50-D52-D53-D54-D55-D57-D58)+(D59-D60-D61-D63)</f>
        <v>0</v>
      </c>
      <c r="E142" s="203">
        <f>(E18-E19)+E20+(E25-E28-E29-E30-E31-E32)+E34+E35+(E37-E39-E41-E42-E43-E44)+(E45-E46-E47)+(E48-E50-E52-E53-E54-E55-E57-E58)+(E59-E60-E61-E63)</f>
        <v>0</v>
      </c>
      <c r="F142" s="204">
        <f>(F18-F19)+F20+(F25-F28-F29-F30-F31-F32)+F34+F35+(F37-F39-F41-F42-F43-F44)+(F45-F46-F47)+(F48-F50-F52-F53-F54-F55-F57-F58)+(F59-F60-F61-F63)</f>
        <v>0</v>
      </c>
    </row>
    <row r="143" spans="2:6" ht="12.75">
      <c r="B143" s="21"/>
      <c r="C143" s="22" t="s">
        <v>30</v>
      </c>
      <c r="D143" s="205">
        <f>SUM(D144:D148)</f>
        <v>0</v>
      </c>
      <c r="E143" s="206">
        <f>SUM(E144:E148)</f>
        <v>0</v>
      </c>
      <c r="F143" s="207">
        <f>SUM(F144:F148)</f>
        <v>0</v>
      </c>
    </row>
    <row r="144" spans="2:6" ht="12.75">
      <c r="B144" s="23"/>
      <c r="C144" s="24" t="s">
        <v>31</v>
      </c>
      <c r="D144" s="202">
        <f>D73+D74</f>
        <v>0</v>
      </c>
      <c r="E144" s="203">
        <f>E73+E74</f>
        <v>0</v>
      </c>
      <c r="F144" s="204">
        <f>F73+F74</f>
        <v>0</v>
      </c>
    </row>
    <row r="145" spans="2:6" ht="12.75">
      <c r="B145" s="23"/>
      <c r="C145" s="24" t="s">
        <v>32</v>
      </c>
      <c r="D145" s="202">
        <f>D76+D77</f>
        <v>0</v>
      </c>
      <c r="E145" s="203">
        <f>E76+E77</f>
        <v>0</v>
      </c>
      <c r="F145" s="204">
        <f>F76+F77</f>
        <v>0</v>
      </c>
    </row>
    <row r="146" spans="2:6" ht="12.75">
      <c r="B146" s="23"/>
      <c r="C146" s="24" t="s">
        <v>26</v>
      </c>
      <c r="D146" s="202">
        <f>D87</f>
        <v>0</v>
      </c>
      <c r="E146" s="203">
        <f>E87</f>
        <v>0</v>
      </c>
      <c r="F146" s="204">
        <f>F87</f>
        <v>0</v>
      </c>
    </row>
    <row r="147" spans="2:6" ht="12.75">
      <c r="B147" s="23"/>
      <c r="C147" s="24" t="s">
        <v>33</v>
      </c>
      <c r="D147" s="202">
        <f>D91-D95-D96-D97</f>
        <v>0</v>
      </c>
      <c r="E147" s="203">
        <f>E91-E95-E96-E97</f>
        <v>0</v>
      </c>
      <c r="F147" s="204">
        <f>F91-F95-F96-F97</f>
        <v>0</v>
      </c>
    </row>
    <row r="148" spans="2:6" ht="12.75">
      <c r="B148" s="23"/>
      <c r="C148" s="24" t="s">
        <v>34</v>
      </c>
      <c r="D148" s="202">
        <f>D72-D73-D74-D76-D77+D80+D82+D83+D84+(D85-D87-D88-D89)+D90+D99</f>
        <v>0</v>
      </c>
      <c r="E148" s="203">
        <f>E72-E73-E74-E76-E77+E80+E82+E83+E84+(E85-E87-E88-E89)+E90</f>
        <v>0</v>
      </c>
      <c r="F148" s="204">
        <f>F72-F73-F74-F76-F77+F80+F82+F83+F84+(F85-F87-F88-F89)+F90</f>
        <v>0</v>
      </c>
    </row>
    <row r="149" spans="2:6" ht="12.75">
      <c r="B149" s="21"/>
      <c r="C149" s="22" t="s">
        <v>0</v>
      </c>
      <c r="D149" s="205">
        <f>D137-D143</f>
        <v>0</v>
      </c>
      <c r="E149" s="206">
        <f>E137-E143</f>
        <v>0</v>
      </c>
      <c r="F149" s="207">
        <f>F137-F143</f>
        <v>0</v>
      </c>
    </row>
    <row r="150" spans="2:6" ht="12.75">
      <c r="B150" s="21"/>
      <c r="C150" s="22" t="s">
        <v>1</v>
      </c>
      <c r="D150" s="205">
        <f>-D149</f>
        <v>0</v>
      </c>
      <c r="E150" s="206">
        <f>-E149</f>
        <v>0</v>
      </c>
      <c r="F150" s="207">
        <f>-F149</f>
        <v>0</v>
      </c>
    </row>
    <row r="151" spans="2:6" ht="12.75">
      <c r="B151" s="23"/>
      <c r="C151" s="24" t="s">
        <v>2</v>
      </c>
      <c r="D151" s="202">
        <f>D109</f>
        <v>0</v>
      </c>
      <c r="E151" s="203">
        <f>-(F109-E109)</f>
        <v>0</v>
      </c>
      <c r="F151" s="204">
        <f>-(F109-D109)</f>
        <v>0</v>
      </c>
    </row>
    <row r="152" spans="2:6" ht="12.75">
      <c r="B152" s="23"/>
      <c r="C152" s="24" t="s">
        <v>3</v>
      </c>
      <c r="D152" s="202">
        <f>D153+D154</f>
        <v>0</v>
      </c>
      <c r="E152" s="203">
        <f>E153+E154</f>
        <v>0</v>
      </c>
      <c r="F152" s="204">
        <f>F153+F154</f>
        <v>0</v>
      </c>
    </row>
    <row r="153" spans="2:6" ht="12.75">
      <c r="B153" s="23"/>
      <c r="C153" s="24" t="s">
        <v>4</v>
      </c>
      <c r="D153" s="202">
        <f>-(D95+D97)</f>
        <v>0</v>
      </c>
      <c r="E153" s="203">
        <f>-(E95+E97)</f>
        <v>0</v>
      </c>
      <c r="F153" s="204">
        <f>-(F95+F97)</f>
        <v>0</v>
      </c>
    </row>
    <row r="154" spans="2:6" ht="12.75">
      <c r="B154" s="23"/>
      <c r="C154" s="24" t="s">
        <v>5</v>
      </c>
      <c r="D154" s="202">
        <f>D28+D30+D41+D43+D52+D54</f>
        <v>0</v>
      </c>
      <c r="E154" s="203">
        <f>E28+E30+E41+E43+E52+E54</f>
        <v>0</v>
      </c>
      <c r="F154" s="204">
        <f>F28+F30+F41+F43+F52+F54</f>
        <v>0</v>
      </c>
    </row>
    <row r="155" spans="2:6" ht="12.75">
      <c r="B155" s="23"/>
      <c r="C155" s="24" t="s">
        <v>17</v>
      </c>
      <c r="D155" s="202">
        <f>D156+D157</f>
        <v>0</v>
      </c>
      <c r="E155" s="203">
        <f>E156+E157</f>
        <v>0</v>
      </c>
      <c r="F155" s="204">
        <f>F156+F157</f>
        <v>0</v>
      </c>
    </row>
    <row r="156" spans="2:6" ht="12.75">
      <c r="B156" s="23"/>
      <c r="C156" s="24" t="s">
        <v>6</v>
      </c>
      <c r="D156" s="202">
        <f>-(D89)</f>
        <v>0</v>
      </c>
      <c r="E156" s="203">
        <f>-(E89)</f>
        <v>0</v>
      </c>
      <c r="F156" s="204">
        <f>-(F89)</f>
        <v>0</v>
      </c>
    </row>
    <row r="157" spans="2:6" ht="12.75">
      <c r="B157" s="23"/>
      <c r="C157" s="24" t="s">
        <v>7</v>
      </c>
      <c r="D157" s="202">
        <f>D47+D58</f>
        <v>0</v>
      </c>
      <c r="E157" s="203">
        <f>E47+E58</f>
        <v>0</v>
      </c>
      <c r="F157" s="204">
        <f>F47+F58</f>
        <v>0</v>
      </c>
    </row>
    <row r="158" spans="2:6" ht="12.75">
      <c r="B158" s="23"/>
      <c r="C158" s="24" t="s">
        <v>19</v>
      </c>
      <c r="D158" s="202">
        <f>D159+D160</f>
        <v>0</v>
      </c>
      <c r="E158" s="203">
        <f>E159+E160</f>
        <v>0</v>
      </c>
      <c r="F158" s="204">
        <f>F159+F160</f>
        <v>0</v>
      </c>
    </row>
    <row r="159" spans="2:6" ht="12.75">
      <c r="B159" s="23"/>
      <c r="C159" s="24" t="s">
        <v>4</v>
      </c>
      <c r="D159" s="202">
        <f>-(D96)</f>
        <v>0</v>
      </c>
      <c r="E159" s="203">
        <f>-(E96)</f>
        <v>0</v>
      </c>
      <c r="F159" s="204">
        <f>-(F96)</f>
        <v>0</v>
      </c>
    </row>
    <row r="160" spans="2:6" ht="12.75">
      <c r="B160" s="23"/>
      <c r="C160" s="24" t="s">
        <v>5</v>
      </c>
      <c r="D160" s="202">
        <f>D42+D29+D53</f>
        <v>0</v>
      </c>
      <c r="E160" s="203">
        <f>E42+E29+E53</f>
        <v>0</v>
      </c>
      <c r="F160" s="204">
        <f>F42+F29+F53</f>
        <v>0</v>
      </c>
    </row>
    <row r="161" spans="2:6" ht="12.75">
      <c r="B161" s="23"/>
      <c r="C161" s="24" t="s">
        <v>8</v>
      </c>
      <c r="D161" s="202">
        <f>D162+D163</f>
        <v>0</v>
      </c>
      <c r="E161" s="203">
        <f>E162+E163</f>
        <v>0</v>
      </c>
      <c r="F161" s="204">
        <f>F162+F163</f>
        <v>0</v>
      </c>
    </row>
    <row r="162" spans="2:6" ht="12.75">
      <c r="B162" s="23"/>
      <c r="C162" s="24" t="s">
        <v>9</v>
      </c>
      <c r="D162" s="202">
        <f>D57+D46+D63</f>
        <v>0</v>
      </c>
      <c r="E162" s="203">
        <f>E57+E46+E63</f>
        <v>0</v>
      </c>
      <c r="F162" s="204">
        <f>F57+F46+F63</f>
        <v>0</v>
      </c>
    </row>
    <row r="163" spans="2:6" ht="12.75">
      <c r="B163" s="23"/>
      <c r="C163" s="24" t="s">
        <v>10</v>
      </c>
      <c r="D163" s="202">
        <f>-D88</f>
        <v>0</v>
      </c>
      <c r="E163" s="203">
        <f>-E88</f>
        <v>0</v>
      </c>
      <c r="F163" s="204">
        <f>-F88</f>
        <v>0</v>
      </c>
    </row>
    <row r="164" spans="2:6" ht="12.75">
      <c r="B164" s="27"/>
      <c r="C164" s="92" t="s">
        <v>11</v>
      </c>
      <c r="D164" s="208">
        <f>D150-D152-D155-D158-D161-D151</f>
        <v>0</v>
      </c>
      <c r="E164" s="209">
        <f>E150-E152-E155-E158-E161-E151</f>
        <v>0</v>
      </c>
      <c r="F164" s="210">
        <f>F150-F152-F155-F158-F161-F151</f>
        <v>0</v>
      </c>
    </row>
    <row r="165" spans="2:6" ht="12.75">
      <c r="B165" s="23"/>
      <c r="C165" s="28" t="s">
        <v>16</v>
      </c>
      <c r="D165" s="190"/>
      <c r="E165" s="26"/>
      <c r="F165" s="25"/>
    </row>
    <row r="166" spans="2:6" ht="12.75">
      <c r="B166" s="23"/>
      <c r="C166" s="28" t="s">
        <v>12</v>
      </c>
      <c r="D166" s="190"/>
      <c r="E166" s="26"/>
      <c r="F166" s="25"/>
    </row>
    <row r="167" spans="2:6" ht="12.75">
      <c r="B167" s="23"/>
      <c r="C167" s="28" t="s">
        <v>13</v>
      </c>
      <c r="D167" s="190"/>
      <c r="E167" s="26">
        <f>E109+E65-E101-F109</f>
        <v>0</v>
      </c>
      <c r="F167" s="25">
        <f>D109+F65-F101-F109</f>
        <v>0</v>
      </c>
    </row>
    <row r="168" spans="2:6" ht="12.75">
      <c r="B168" s="23"/>
      <c r="C168" s="28" t="s">
        <v>3</v>
      </c>
      <c r="D168" s="190"/>
      <c r="E168" s="26">
        <f>E114+E115-E28-E30-E41-E43-E52-E54+E95+E97-F114-F115</f>
        <v>0</v>
      </c>
      <c r="F168" s="25">
        <f>D114+D115-F28-F30-F41-F43-F52-F54+F95+F97-F114-F115</f>
        <v>0</v>
      </c>
    </row>
    <row r="169" spans="2:6" ht="12.75">
      <c r="B169" s="23"/>
      <c r="C169" s="28" t="s">
        <v>14</v>
      </c>
      <c r="D169" s="190"/>
      <c r="E169" s="26">
        <f>E117+E89-E47-E58-F117</f>
        <v>0</v>
      </c>
      <c r="F169" s="25">
        <f>D117+F89-F47-F58-F117</f>
        <v>0</v>
      </c>
    </row>
    <row r="170" spans="2:6" ht="12.75">
      <c r="B170" s="23"/>
      <c r="C170" s="28" t="s">
        <v>19</v>
      </c>
      <c r="D170" s="190"/>
      <c r="E170" s="26">
        <f>E116+E96-E29-E42-E53-F116</f>
        <v>0</v>
      </c>
      <c r="F170" s="25">
        <f>D116+F96-F29-F42-F53-F116</f>
        <v>0</v>
      </c>
    </row>
    <row r="171" spans="2:6" ht="13.5" thickBot="1">
      <c r="B171" s="29"/>
      <c r="C171" s="30" t="s">
        <v>15</v>
      </c>
      <c r="D171" s="191"/>
      <c r="E171" s="32">
        <f>E118+E46+E57+E63-E88-F118</f>
        <v>0</v>
      </c>
      <c r="F171" s="31">
        <f>D118+F46+F57+F63-F88-F118</f>
        <v>0</v>
      </c>
    </row>
    <row r="172" spans="2:6" ht="13.5" thickTop="1">
      <c r="B172" s="23"/>
      <c r="C172" s="28" t="s">
        <v>13</v>
      </c>
      <c r="D172" s="190"/>
      <c r="E172" s="26">
        <f>E109-E151-F109</f>
        <v>0</v>
      </c>
      <c r="F172" s="25">
        <f>D109-F151-F109</f>
        <v>0</v>
      </c>
    </row>
    <row r="173" spans="2:6" ht="12.75">
      <c r="B173" s="23"/>
      <c r="C173" s="28" t="s">
        <v>3</v>
      </c>
      <c r="D173" s="190"/>
      <c r="E173" s="26">
        <f>E114+E115-E152-F114-F115</f>
        <v>0</v>
      </c>
      <c r="F173" s="25">
        <f>D114+D115-F152-F114-F115</f>
        <v>0</v>
      </c>
    </row>
    <row r="174" spans="2:6" ht="12.75">
      <c r="B174" s="23"/>
      <c r="C174" s="28" t="s">
        <v>14</v>
      </c>
      <c r="D174" s="190"/>
      <c r="E174" s="26">
        <f>E117-F117-E155</f>
        <v>0</v>
      </c>
      <c r="F174" s="25">
        <f>D117-F117-F155</f>
        <v>0</v>
      </c>
    </row>
    <row r="175" spans="2:6" ht="12.75">
      <c r="B175" s="23"/>
      <c r="C175" s="28" t="s">
        <v>19</v>
      </c>
      <c r="D175" s="190"/>
      <c r="E175" s="26">
        <f>E116-F116-E158</f>
        <v>0</v>
      </c>
      <c r="F175" s="25">
        <f>D116-F116-F158</f>
        <v>0</v>
      </c>
    </row>
    <row r="176" spans="2:6" ht="13.5" thickBot="1">
      <c r="B176" s="29"/>
      <c r="C176" s="30" t="s">
        <v>15</v>
      </c>
      <c r="D176" s="191"/>
      <c r="E176" s="32">
        <f>E118-F118+E161</f>
        <v>0</v>
      </c>
      <c r="F176" s="31">
        <f>D118-F118+F161</f>
        <v>0</v>
      </c>
    </row>
    <row r="177" spans="2:6" ht="13.5" thickTop="1">
      <c r="B177" s="23"/>
      <c r="C177" s="28" t="s">
        <v>116</v>
      </c>
      <c r="D177" s="190">
        <f>D162+D160+D157+D154</f>
        <v>0</v>
      </c>
      <c r="E177" s="192">
        <f>E162+E160+E157+E154</f>
        <v>0</v>
      </c>
      <c r="F177" s="193">
        <f>F162+F160+F157+F154</f>
        <v>0</v>
      </c>
    </row>
    <row r="178" spans="2:6" ht="12.75">
      <c r="B178" s="23"/>
      <c r="C178" s="28" t="s">
        <v>138</v>
      </c>
      <c r="D178" s="190">
        <f>D177+D137-D65</f>
        <v>0</v>
      </c>
      <c r="E178" s="192">
        <f>E177+E137-E65</f>
        <v>0</v>
      </c>
      <c r="F178" s="193">
        <f>F177+F137-F65</f>
        <v>0</v>
      </c>
    </row>
    <row r="179" spans="2:6" ht="12.75">
      <c r="B179" s="23"/>
      <c r="C179" s="28" t="s">
        <v>117</v>
      </c>
      <c r="D179" s="190">
        <f>-(D153+D156+D159+D163)</f>
        <v>0</v>
      </c>
      <c r="E179" s="192">
        <f>-(E153+E156+E159+E163)</f>
        <v>0</v>
      </c>
      <c r="F179" s="193">
        <f>-(F153+F156+F159+F163)</f>
        <v>0</v>
      </c>
    </row>
    <row r="180" spans="2:6" ht="13.5" thickBot="1">
      <c r="B180" s="29"/>
      <c r="C180" s="30" t="s">
        <v>137</v>
      </c>
      <c r="D180" s="191">
        <f>D179+D143-D100</f>
        <v>0</v>
      </c>
      <c r="E180" s="194">
        <f>E179+E143-E101</f>
        <v>0</v>
      </c>
      <c r="F180" s="195">
        <f>F179+F143-F101</f>
        <v>0</v>
      </c>
    </row>
    <row r="181" spans="2:6" ht="13.5" thickTop="1">
      <c r="B181" s="23"/>
      <c r="C181" s="28" t="s">
        <v>139</v>
      </c>
      <c r="D181" s="190">
        <f>D27-D28-D29-D30</f>
        <v>0</v>
      </c>
      <c r="E181" s="192">
        <f>E27-E28-E29-E30</f>
        <v>0</v>
      </c>
      <c r="F181" s="193">
        <f>F27-F28-F29-F30</f>
        <v>0</v>
      </c>
    </row>
    <row r="182" spans="2:6" ht="12.75">
      <c r="B182" s="23"/>
      <c r="C182" s="28" t="s">
        <v>141</v>
      </c>
      <c r="D182" s="190">
        <f>D40-D41-D42-D43</f>
        <v>0</v>
      </c>
      <c r="E182" s="192">
        <f>E40-E41-E42-E43</f>
        <v>0</v>
      </c>
      <c r="F182" s="193">
        <f>F40-F41-F42-F43</f>
        <v>0</v>
      </c>
    </row>
    <row r="183" spans="2:6" ht="12.75">
      <c r="B183" s="23"/>
      <c r="C183" s="28" t="s">
        <v>143</v>
      </c>
      <c r="D183" s="190">
        <f>D45-D46-D47</f>
        <v>0</v>
      </c>
      <c r="E183" s="192">
        <f>E45-E46-E47</f>
        <v>0</v>
      </c>
      <c r="F183" s="193">
        <f>F45-F46-F47</f>
        <v>0</v>
      </c>
    </row>
    <row r="184" spans="2:6" ht="12.75">
      <c r="B184" s="23"/>
      <c r="C184" s="28" t="s">
        <v>140</v>
      </c>
      <c r="D184" s="190">
        <f>D51-D52-D53-D54</f>
        <v>0</v>
      </c>
      <c r="E184" s="192">
        <f>E51-E52-E53-E54</f>
        <v>0</v>
      </c>
      <c r="F184" s="193">
        <f>F51-F52-F53-F54</f>
        <v>0</v>
      </c>
    </row>
    <row r="185" spans="2:6" ht="12.75">
      <c r="B185" s="23"/>
      <c r="C185" s="28" t="s">
        <v>144</v>
      </c>
      <c r="D185" s="190">
        <f>D56-D57-D58</f>
        <v>0</v>
      </c>
      <c r="E185" s="192">
        <f>E56-E57-E58</f>
        <v>0</v>
      </c>
      <c r="F185" s="193">
        <f>F56-F57-F58</f>
        <v>0</v>
      </c>
    </row>
    <row r="186" spans="2:6" ht="13.5" thickBot="1">
      <c r="B186" s="65"/>
      <c r="C186" s="93" t="s">
        <v>146</v>
      </c>
      <c r="D186" s="196">
        <f>D59-D60-D61-D62-D63-D64</f>
        <v>0</v>
      </c>
      <c r="E186" s="197">
        <f>E59-E60-E61-E62-E63-E64</f>
        <v>0</v>
      </c>
      <c r="F186" s="198">
        <f>F59-F60-F61-F62-F63-F64</f>
        <v>0</v>
      </c>
    </row>
    <row r="187" spans="2:6" ht="13.5" thickTop="1">
      <c r="B187" s="23"/>
      <c r="C187" s="28" t="s">
        <v>145</v>
      </c>
      <c r="D187" s="190">
        <f>D86-D87-D88</f>
        <v>0</v>
      </c>
      <c r="E187" s="192">
        <f>E86-E87-E88</f>
        <v>0</v>
      </c>
      <c r="F187" s="193">
        <f>F86-F87-F88</f>
        <v>0</v>
      </c>
    </row>
    <row r="188" spans="2:6" ht="13.5" thickBot="1">
      <c r="B188" s="29"/>
      <c r="C188" s="30" t="s">
        <v>142</v>
      </c>
      <c r="D188" s="191">
        <f>D94-D95-D96-D97</f>
        <v>0</v>
      </c>
      <c r="E188" s="194">
        <f>E94-E95-E96-E97</f>
        <v>0</v>
      </c>
      <c r="F188" s="195">
        <f>F94-F95-F96-F97</f>
        <v>0</v>
      </c>
    </row>
    <row r="189" ht="13.5" thickTop="1"/>
  </sheetData>
  <sheetProtection sheet="1" objects="1" scenarios="1"/>
  <mergeCells count="12">
    <mergeCell ref="B135:B136"/>
    <mergeCell ref="C135:C136"/>
    <mergeCell ref="B16:B17"/>
    <mergeCell ref="C16:C17"/>
    <mergeCell ref="B70:B71"/>
    <mergeCell ref="C70:C71"/>
    <mergeCell ref="E130:F130"/>
    <mergeCell ref="E127:F127"/>
    <mergeCell ref="E128:F128"/>
    <mergeCell ref="B2:F2"/>
    <mergeCell ref="E126:F126"/>
    <mergeCell ref="E129:F129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portrait" paperSize="9" scale="59" r:id="rId1"/>
  <headerFooter alignWithMargins="0">
    <oddFooter>&amp;CΣελίδα &amp;P από &amp;N</oddFooter>
  </headerFooter>
  <rowBreaks count="2" manualBreakCount="2">
    <brk id="66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workbookViewId="0" topLeftCell="A1">
      <selection activeCell="E18" sqref="E18"/>
    </sheetView>
  </sheetViews>
  <sheetFormatPr defaultColWidth="9.140625" defaultRowHeight="12.75"/>
  <cols>
    <col min="1" max="1" width="4.00390625" style="5" bestFit="1" customWidth="1"/>
    <col min="2" max="2" width="22.00390625" style="7" customWidth="1"/>
    <col min="3" max="3" width="59.00390625" style="0" customWidth="1"/>
    <col min="4" max="6" width="20.7109375" style="0" customWidth="1"/>
    <col min="7" max="7" width="10.7109375" style="0" customWidth="1"/>
  </cols>
  <sheetData>
    <row r="1" spans="1:2" s="98" customFormat="1" ht="12.75">
      <c r="A1" s="96"/>
      <c r="B1" s="97"/>
    </row>
    <row r="2" spans="1:6" s="98" customFormat="1" ht="18">
      <c r="A2" s="96"/>
      <c r="B2" s="253" t="s">
        <v>129</v>
      </c>
      <c r="C2" s="253"/>
      <c r="D2" s="253"/>
      <c r="E2" s="253"/>
      <c r="F2" s="253"/>
    </row>
    <row r="3" spans="1:6" s="98" customFormat="1" ht="12.75">
      <c r="A3" s="96"/>
      <c r="B3" s="99"/>
      <c r="C3" s="100"/>
      <c r="D3" s="101"/>
      <c r="E3" s="100"/>
      <c r="F3" s="100"/>
    </row>
    <row r="4" spans="1:6" s="98" customFormat="1" ht="12.75">
      <c r="A4" s="96"/>
      <c r="B4" s="102" t="s">
        <v>149</v>
      </c>
      <c r="C4" s="117">
        <f>ΑΥΓΟΥΣΤΟΣ!C4</f>
        <v>0</v>
      </c>
      <c r="D4" s="100"/>
      <c r="E4" s="100"/>
      <c r="F4" s="100"/>
    </row>
    <row r="5" spans="1:6" s="98" customFormat="1" ht="12.75">
      <c r="A5" s="96"/>
      <c r="B5" s="104"/>
      <c r="C5" s="100"/>
      <c r="D5" s="100"/>
      <c r="E5" s="100"/>
      <c r="F5" s="100"/>
    </row>
    <row r="6" spans="1:6" s="98" customFormat="1" ht="12.75">
      <c r="A6" s="96"/>
      <c r="B6" s="105" t="s">
        <v>150</v>
      </c>
      <c r="C6" s="117">
        <f>ΑΥΓΟΥΣΤΟΣ!C6</f>
        <v>0</v>
      </c>
      <c r="D6" s="100"/>
      <c r="E6" s="106"/>
      <c r="F6" s="100"/>
    </row>
    <row r="7" spans="1:6" s="98" customFormat="1" ht="12.75">
      <c r="A7" s="96"/>
      <c r="B7" s="105"/>
      <c r="C7" s="100"/>
      <c r="D7" s="100"/>
      <c r="E7" s="106"/>
      <c r="F7" s="100"/>
    </row>
    <row r="8" spans="1:6" s="98" customFormat="1" ht="12.75">
      <c r="A8" s="96"/>
      <c r="B8" s="105" t="s">
        <v>148</v>
      </c>
      <c r="C8" s="222">
        <v>2010</v>
      </c>
      <c r="D8" s="100"/>
      <c r="E8" s="105" t="s">
        <v>147</v>
      </c>
      <c r="F8" s="117">
        <f>ΑΥΓΟΥΣΤΟΣ!F8</f>
        <v>0</v>
      </c>
    </row>
    <row r="9" spans="1:6" s="98" customFormat="1" ht="12.75">
      <c r="A9" s="96"/>
      <c r="B9" s="105"/>
      <c r="C9" s="100"/>
      <c r="D9" s="100"/>
      <c r="E9" s="100"/>
      <c r="F9" s="105"/>
    </row>
    <row r="10" spans="1:6" s="98" customFormat="1" ht="12.75">
      <c r="A10" s="96"/>
      <c r="B10" s="105" t="s">
        <v>151</v>
      </c>
      <c r="C10" s="222" t="s">
        <v>158</v>
      </c>
      <c r="D10" s="100"/>
      <c r="E10" s="100"/>
      <c r="F10" s="100"/>
    </row>
    <row r="11" spans="1:6" s="98" customFormat="1" ht="12.75">
      <c r="A11" s="96"/>
      <c r="B11" s="105"/>
      <c r="C11" s="100"/>
      <c r="D11" s="100"/>
      <c r="E11" s="100"/>
      <c r="F11" s="100"/>
    </row>
    <row r="12" spans="1:6" s="98" customFormat="1" ht="15.75">
      <c r="A12" s="96"/>
      <c r="B12" s="108" t="s">
        <v>109</v>
      </c>
      <c r="F12" s="107" t="s">
        <v>97</v>
      </c>
    </row>
    <row r="13" spans="1:6" s="98" customFormat="1" ht="12.75">
      <c r="A13" s="96"/>
      <c r="B13" s="97"/>
      <c r="F13" s="107"/>
    </row>
    <row r="14" spans="1:2" s="98" customFormat="1" ht="15.75">
      <c r="A14" s="109" t="s">
        <v>102</v>
      </c>
      <c r="B14" s="110" t="s">
        <v>24</v>
      </c>
    </row>
    <row r="15" spans="1:2" s="98" customFormat="1" ht="13.5" thickBot="1">
      <c r="A15" s="96"/>
      <c r="B15" s="97" t="s">
        <v>96</v>
      </c>
    </row>
    <row r="16" spans="1:7" s="98" customFormat="1" ht="26.25" thickTop="1">
      <c r="A16" s="96"/>
      <c r="B16" s="259" t="s">
        <v>106</v>
      </c>
      <c r="C16" s="261" t="s">
        <v>107</v>
      </c>
      <c r="D16" s="111" t="s">
        <v>98</v>
      </c>
      <c r="E16" s="112" t="s">
        <v>99</v>
      </c>
      <c r="F16" s="113" t="s">
        <v>100</v>
      </c>
      <c r="G16" s="103"/>
    </row>
    <row r="17" spans="1:7" s="98" customFormat="1" ht="77.25" thickBot="1">
      <c r="A17" s="96"/>
      <c r="B17" s="260"/>
      <c r="C17" s="262"/>
      <c r="D17" s="114" t="s">
        <v>159</v>
      </c>
      <c r="E17" s="115"/>
      <c r="F17" s="116" t="s">
        <v>132</v>
      </c>
      <c r="G17" s="103"/>
    </row>
    <row r="18" spans="2:7" ht="13.5" thickTop="1">
      <c r="B18" s="62">
        <v>0</v>
      </c>
      <c r="C18" s="72" t="s">
        <v>35</v>
      </c>
      <c r="D18" s="118">
        <f>ΑΥΓΟΥΣΤΟΣ!D18</f>
        <v>0</v>
      </c>
      <c r="E18" s="119"/>
      <c r="F18" s="228">
        <f>ΑΥΓΟΥΣΤΟΣ!F18+ΣΕΠΤΕΜΒΡΙΟΣ!E18</f>
        <v>0</v>
      </c>
      <c r="G18" s="51"/>
    </row>
    <row r="19" spans="2:7" ht="13.5" thickBot="1">
      <c r="B19" s="16">
        <v>100</v>
      </c>
      <c r="C19" s="73" t="s">
        <v>36</v>
      </c>
      <c r="D19" s="121">
        <f>ΑΥΓΟΥΣΤΟΣ!D19</f>
        <v>0</v>
      </c>
      <c r="E19" s="122"/>
      <c r="F19" s="229">
        <f>ΑΥΓΟΥΣΤΟΣ!F19+ΣΕΠΤΕΜΒΡΙΟΣ!E19</f>
        <v>0</v>
      </c>
      <c r="G19" s="51"/>
    </row>
    <row r="20" spans="1:7" s="9" customFormat="1" ht="13.5" thickTop="1">
      <c r="A20" s="5"/>
      <c r="B20" s="62">
        <v>1000</v>
      </c>
      <c r="C20" s="72" t="s">
        <v>37</v>
      </c>
      <c r="D20" s="118">
        <f>ΑΥΓΟΥΣΤΟΣ!D20</f>
        <v>0</v>
      </c>
      <c r="E20" s="119"/>
      <c r="F20" s="228">
        <f>ΑΥΓΟΥΣΤΟΣ!F20+ΣΕΠΤΕΜΒΡΙΟΣ!E20</f>
        <v>0</v>
      </c>
      <c r="G20" s="52"/>
    </row>
    <row r="21" spans="1:8" s="9" customFormat="1" ht="13.5" thickBot="1">
      <c r="A21" s="5"/>
      <c r="B21" s="16">
        <v>1100</v>
      </c>
      <c r="C21" s="73" t="s">
        <v>91</v>
      </c>
      <c r="D21" s="121">
        <f>ΑΥΓΟΥΣΤΟΣ!D21</f>
        <v>0</v>
      </c>
      <c r="E21" s="122"/>
      <c r="F21" s="229">
        <f>ΑΥΓΟΥΣΤΟΣ!F21+ΣΕΠΤΕΜΒΡΙΟΣ!E21</f>
        <v>0</v>
      </c>
      <c r="G21" s="52"/>
      <c r="H21" s="33"/>
    </row>
    <row r="22" spans="1:7" s="9" customFormat="1" ht="13.5" thickTop="1">
      <c r="A22" s="5"/>
      <c r="B22" s="62">
        <v>2000</v>
      </c>
      <c r="C22" s="72" t="s">
        <v>38</v>
      </c>
      <c r="D22" s="118">
        <f>ΑΥΓΟΥΣΤΟΣ!D22</f>
        <v>0</v>
      </c>
      <c r="E22" s="119"/>
      <c r="F22" s="228">
        <f>ΑΥΓΟΥΣΤΟΣ!F22+ΣΕΠΤΕΜΒΡΙΟΣ!E22</f>
        <v>0</v>
      </c>
      <c r="G22" s="52"/>
    </row>
    <row r="23" spans="1:8" s="9" customFormat="1" ht="12.75">
      <c r="A23" s="5"/>
      <c r="B23" s="10">
        <v>2110</v>
      </c>
      <c r="C23" s="157" t="s">
        <v>92</v>
      </c>
      <c r="D23" s="127">
        <f>ΑΥΓΟΥΣΤΟΣ!D23</f>
        <v>0</v>
      </c>
      <c r="E23" s="128"/>
      <c r="F23" s="230">
        <f>ΑΥΓΟΥΣΤΟΣ!F23+ΣΕΠΤΕΜΒΡΙΟΣ!E23</f>
        <v>0</v>
      </c>
      <c r="G23" s="52"/>
      <c r="H23" s="33"/>
    </row>
    <row r="24" spans="1:8" s="9" customFormat="1" ht="13.5" thickBot="1">
      <c r="A24" s="5"/>
      <c r="B24" s="81" t="s">
        <v>88</v>
      </c>
      <c r="C24" s="158" t="s">
        <v>93</v>
      </c>
      <c r="D24" s="136">
        <f>ΑΥΓΟΥΣΤΟΣ!D24</f>
        <v>0</v>
      </c>
      <c r="E24" s="137"/>
      <c r="F24" s="231">
        <f>ΑΥΓΟΥΣΤΟΣ!F24+ΣΕΠΤΕΜΒΡΙΟΣ!E24</f>
        <v>0</v>
      </c>
      <c r="G24" s="52"/>
      <c r="H24" s="33"/>
    </row>
    <row r="25" spans="1:7" s="9" customFormat="1" ht="26.25" thickTop="1">
      <c r="A25" s="5"/>
      <c r="B25" s="62">
        <v>3000</v>
      </c>
      <c r="C25" s="72" t="s">
        <v>39</v>
      </c>
      <c r="D25" s="118">
        <f>ΑΥΓΟΥΣΤΟΣ!D25</f>
        <v>0</v>
      </c>
      <c r="E25" s="119"/>
      <c r="F25" s="228">
        <f>ΑΥΓΟΥΣΤΟΣ!F25+ΣΕΠΤΕΜΒΡΙΟΣ!E25</f>
        <v>0</v>
      </c>
      <c r="G25" s="52"/>
    </row>
    <row r="26" spans="1:8" s="9" customFormat="1" ht="25.5">
      <c r="A26" s="5"/>
      <c r="B26" s="10" t="s">
        <v>89</v>
      </c>
      <c r="C26" s="74" t="s">
        <v>108</v>
      </c>
      <c r="D26" s="127">
        <f>ΑΥΓΟΥΣΤΟΣ!D26</f>
        <v>0</v>
      </c>
      <c r="E26" s="128"/>
      <c r="F26" s="230">
        <f>ΑΥΓΟΥΣΤΟΣ!F26+ΣΕΠΤΕΜΒΡΙΟΣ!E26</f>
        <v>0</v>
      </c>
      <c r="G26" s="52"/>
      <c r="H26" s="33"/>
    </row>
    <row r="27" spans="2:7" ht="12.75">
      <c r="B27" s="10">
        <v>3350</v>
      </c>
      <c r="C27" s="74" t="s">
        <v>40</v>
      </c>
      <c r="D27" s="127">
        <f>ΑΥΓΟΥΣΤΟΣ!D27</f>
        <v>0</v>
      </c>
      <c r="E27" s="128"/>
      <c r="F27" s="230">
        <f>ΑΥΓΟΥΣΤΟΣ!F27+ΣΕΠΤΕΜΒΡΙΟΣ!E27</f>
        <v>0</v>
      </c>
      <c r="G27" s="51"/>
    </row>
    <row r="28" spans="1:7" s="12" customFormat="1" ht="25.5">
      <c r="A28" s="5"/>
      <c r="B28" s="11"/>
      <c r="C28" s="75" t="s">
        <v>152</v>
      </c>
      <c r="D28" s="159">
        <f>ΑΥΓΟΥΣΤΟΣ!D28</f>
        <v>0</v>
      </c>
      <c r="E28" s="160"/>
      <c r="F28" s="232">
        <f>ΑΥΓΟΥΣΤΟΣ!F28+ΣΕΠΤΕΜΒΡΙΟΣ!E28</f>
        <v>0</v>
      </c>
      <c r="G28" s="52"/>
    </row>
    <row r="29" spans="1:8" s="12" customFormat="1" ht="25.5">
      <c r="A29" s="5"/>
      <c r="B29" s="11"/>
      <c r="C29" s="75" t="s">
        <v>111</v>
      </c>
      <c r="D29" s="159">
        <f>ΑΥΓΟΥΣΤΟΣ!D29</f>
        <v>0</v>
      </c>
      <c r="E29" s="160"/>
      <c r="F29" s="232">
        <f>ΑΥΓΟΥΣΤΟΣ!F29+ΣΕΠΤΕΜΒΡΙΟΣ!E29</f>
        <v>0</v>
      </c>
      <c r="G29" s="52"/>
      <c r="H29" s="13"/>
    </row>
    <row r="30" spans="1:7" s="12" customFormat="1" ht="25.5">
      <c r="A30" s="5"/>
      <c r="B30" s="11"/>
      <c r="C30" s="75" t="s">
        <v>112</v>
      </c>
      <c r="D30" s="159">
        <f>ΑΥΓΟΥΣΤΟΣ!D30</f>
        <v>0</v>
      </c>
      <c r="E30" s="160"/>
      <c r="F30" s="232">
        <f>ΑΥΓΟΥΣΤΟΣ!F30+ΣΕΠΤΕΜΒΡΙΟΣ!E30</f>
        <v>0</v>
      </c>
      <c r="G30" s="52"/>
    </row>
    <row r="31" spans="1:7" s="12" customFormat="1" ht="12.75">
      <c r="A31" s="5"/>
      <c r="B31" s="11">
        <v>3394</v>
      </c>
      <c r="C31" s="14" t="s">
        <v>41</v>
      </c>
      <c r="D31" s="133">
        <f>ΑΥΓΟΥΣΤΟΣ!D31</f>
        <v>0</v>
      </c>
      <c r="E31" s="134"/>
      <c r="F31" s="233">
        <f>ΑΥΓΟΥΣΤΟΣ!F31+ΣΕΠΤΕΜΒΡΙΟΣ!E31</f>
        <v>0</v>
      </c>
      <c r="G31" s="53"/>
    </row>
    <row r="32" spans="2:7" ht="12.75">
      <c r="B32" s="10">
        <v>3510</v>
      </c>
      <c r="C32" s="74" t="s">
        <v>23</v>
      </c>
      <c r="D32" s="127">
        <f>ΑΥΓΟΥΣΤΟΣ!D32</f>
        <v>0</v>
      </c>
      <c r="E32" s="128"/>
      <c r="F32" s="230">
        <f>ΑΥΓΟΥΣΤΟΣ!F32+ΣΕΠΤΕΜΒΡΙΟΣ!E32</f>
        <v>0</v>
      </c>
      <c r="G32" s="51"/>
    </row>
    <row r="33" spans="2:8" ht="13.5" thickBot="1">
      <c r="B33" s="162">
        <v>3520</v>
      </c>
      <c r="C33" s="158" t="s">
        <v>90</v>
      </c>
      <c r="D33" s="136">
        <f>ΑΥΓΟΥΣΤΟΣ!D33</f>
        <v>0</v>
      </c>
      <c r="E33" s="137"/>
      <c r="F33" s="231">
        <f>ΑΥΓΟΥΣΤΟΣ!F33+ΣΕΠΤΕΜΒΡΙΟΣ!E33</f>
        <v>0</v>
      </c>
      <c r="G33" s="51"/>
      <c r="H33" s="33"/>
    </row>
    <row r="34" spans="1:7" s="9" customFormat="1" ht="27" thickBot="1" thickTop="1">
      <c r="A34" s="5"/>
      <c r="B34" s="67">
        <v>4000</v>
      </c>
      <c r="C34" s="76" t="s">
        <v>42</v>
      </c>
      <c r="D34" s="139">
        <f>ΑΥΓΟΥΣΤΟΣ!D34</f>
        <v>0</v>
      </c>
      <c r="E34" s="140"/>
      <c r="F34" s="234">
        <f>ΑΥΓΟΥΣΤΟΣ!F34+ΣΕΠΤΕΜΒΡΙΟΣ!E34</f>
        <v>0</v>
      </c>
      <c r="G34" s="52"/>
    </row>
    <row r="35" spans="1:7" s="9" customFormat="1" ht="13.5" thickTop="1">
      <c r="A35" s="5"/>
      <c r="B35" s="62">
        <v>5000</v>
      </c>
      <c r="C35" s="72" t="s">
        <v>43</v>
      </c>
      <c r="D35" s="118">
        <f>ΑΥΓΟΥΣΤΟΣ!D35</f>
        <v>0</v>
      </c>
      <c r="E35" s="119"/>
      <c r="F35" s="228">
        <f>ΑΥΓΟΥΣΤΟΣ!F35+ΣΕΠΤΕΜΒΡΙΟΣ!E35</f>
        <v>0</v>
      </c>
      <c r="G35" s="52"/>
    </row>
    <row r="36" spans="1:8" s="9" customFormat="1" ht="13.5" thickBot="1">
      <c r="A36" s="5"/>
      <c r="B36" s="16">
        <v>5200</v>
      </c>
      <c r="C36" s="73" t="s">
        <v>94</v>
      </c>
      <c r="D36" s="121">
        <f>ΑΥΓΟΥΣΤΟΣ!D36</f>
        <v>0</v>
      </c>
      <c r="E36" s="122"/>
      <c r="F36" s="229">
        <f>ΑΥΓΟΥΣΤΟΣ!F36+ΣΕΠΤΕΜΒΡΙΟΣ!E36</f>
        <v>0</v>
      </c>
      <c r="G36" s="52"/>
      <c r="H36" s="33"/>
    </row>
    <row r="37" spans="1:7" s="9" customFormat="1" ht="13.5" thickTop="1">
      <c r="A37" s="5"/>
      <c r="B37" s="62">
        <v>6000</v>
      </c>
      <c r="C37" s="72" t="s">
        <v>44</v>
      </c>
      <c r="D37" s="118">
        <f>ΑΥΓΟΥΣΤΟΣ!D37</f>
        <v>0</v>
      </c>
      <c r="E37" s="119"/>
      <c r="F37" s="228">
        <f>ΑΥΓΟΥΣΤΟΣ!F37+ΣΕΠΤΕΜΒΡΙΟΣ!E37</f>
        <v>0</v>
      </c>
      <c r="G37" s="52"/>
    </row>
    <row r="38" spans="2:7" ht="12.75">
      <c r="B38" s="8">
        <v>6100</v>
      </c>
      <c r="C38" s="77" t="s">
        <v>45</v>
      </c>
      <c r="D38" s="124">
        <f>ΑΥΓΟΥΣΤΟΣ!D38</f>
        <v>0</v>
      </c>
      <c r="E38" s="125"/>
      <c r="F38" s="235">
        <f>ΑΥΓΟΥΣΤΟΣ!F38+ΣΕΠΤΕΜΒΡΙΟΣ!E38</f>
        <v>0</v>
      </c>
      <c r="G38" s="51"/>
    </row>
    <row r="39" spans="2:7" ht="12.75">
      <c r="B39" s="10">
        <v>6110</v>
      </c>
      <c r="C39" s="74" t="s">
        <v>36</v>
      </c>
      <c r="D39" s="127">
        <f>ΑΥΓΟΥΣΤΟΣ!D39</f>
        <v>0</v>
      </c>
      <c r="E39" s="128"/>
      <c r="F39" s="230">
        <f>ΑΥΓΟΥΣΤΟΣ!F39+ΣΕΠΤΕΜΒΡΙΟΣ!E39</f>
        <v>0</v>
      </c>
      <c r="G39" s="51"/>
    </row>
    <row r="40" spans="2:7" ht="12.75">
      <c r="B40" s="11">
        <v>6435</v>
      </c>
      <c r="C40" s="14" t="s">
        <v>46</v>
      </c>
      <c r="D40" s="133">
        <f>ΑΥΓΟΥΣΤΟΣ!D40</f>
        <v>0</v>
      </c>
      <c r="E40" s="134"/>
      <c r="F40" s="233">
        <f>ΑΥΓΟΥΣΤΟΣ!F40+ΣΕΠΤΕΜΒΡΙΟΣ!E40</f>
        <v>0</v>
      </c>
      <c r="G40" s="51"/>
    </row>
    <row r="41" spans="2:7" ht="25.5">
      <c r="B41" s="11"/>
      <c r="C41" s="75" t="s">
        <v>152</v>
      </c>
      <c r="D41" s="159">
        <f>ΑΥΓΟΥΣΤΟΣ!D41</f>
        <v>0</v>
      </c>
      <c r="E41" s="160"/>
      <c r="F41" s="232">
        <f>ΑΥΓΟΥΣΤΟΣ!F41+ΣΕΠΤΕΜΒΡΙΟΣ!E41</f>
        <v>0</v>
      </c>
      <c r="G41" s="52"/>
    </row>
    <row r="42" spans="2:8" ht="25.5">
      <c r="B42" s="11"/>
      <c r="C42" s="75" t="s">
        <v>111</v>
      </c>
      <c r="D42" s="159">
        <f>ΑΥΓΟΥΣΤΟΣ!D42</f>
        <v>0</v>
      </c>
      <c r="E42" s="160"/>
      <c r="F42" s="232">
        <f>ΑΥΓΟΥΣΤΟΣ!F42+ΣΕΠΤΕΜΒΡΙΟΣ!E42</f>
        <v>0</v>
      </c>
      <c r="G42" s="52"/>
      <c r="H42" s="15"/>
    </row>
    <row r="43" spans="2:7" ht="25.5">
      <c r="B43" s="11"/>
      <c r="C43" s="75" t="s">
        <v>112</v>
      </c>
      <c r="D43" s="159">
        <f>ΑΥΓΟΥΣΤΟΣ!D43</f>
        <v>0</v>
      </c>
      <c r="E43" s="160"/>
      <c r="F43" s="232">
        <f>ΑΥΓΟΥΣΤΟΣ!F43+ΣΕΠΤΕΜΒΡΙΟΣ!E43</f>
        <v>0</v>
      </c>
      <c r="G43" s="52"/>
    </row>
    <row r="44" spans="2:7" ht="13.5" thickBot="1">
      <c r="B44" s="68">
        <v>6451</v>
      </c>
      <c r="C44" s="78" t="s">
        <v>23</v>
      </c>
      <c r="D44" s="142">
        <f>ΑΥΓΟΥΣΤΟΣ!D44</f>
        <v>0</v>
      </c>
      <c r="E44" s="143"/>
      <c r="F44" s="236">
        <f>ΑΥΓΟΥΣΤΟΣ!F44+ΣΕΠΤΕΜΒΡΙΟΣ!E44</f>
        <v>0</v>
      </c>
      <c r="G44" s="51"/>
    </row>
    <row r="45" spans="2:7" ht="13.5" thickTop="1">
      <c r="B45" s="62">
        <v>7000</v>
      </c>
      <c r="C45" s="72" t="s">
        <v>47</v>
      </c>
      <c r="D45" s="118">
        <f>ΑΥΓΟΥΣΤΟΣ!D45</f>
        <v>0</v>
      </c>
      <c r="E45" s="119"/>
      <c r="F45" s="228">
        <f>ΑΥΓΟΥΣΤΟΣ!F45+ΣΕΠΤΕΜΒΡΙΟΣ!E45</f>
        <v>0</v>
      </c>
      <c r="G45" s="51"/>
    </row>
    <row r="46" spans="2:8" ht="12.75">
      <c r="B46" s="8">
        <v>7100</v>
      </c>
      <c r="C46" s="77" t="s">
        <v>48</v>
      </c>
      <c r="D46" s="124">
        <f>ΑΥΓΟΥΣΤΟΣ!D46</f>
        <v>0</v>
      </c>
      <c r="E46" s="125"/>
      <c r="F46" s="235">
        <f>ΑΥΓΟΥΣΤΟΣ!F46+ΣΕΠΤΕΜΒΡΙΟΣ!E46</f>
        <v>0</v>
      </c>
      <c r="G46" s="52"/>
      <c r="H46" s="15"/>
    </row>
    <row r="47" spans="2:8" ht="26.25" thickBot="1">
      <c r="B47" s="16">
        <v>7200</v>
      </c>
      <c r="C47" s="73" t="s">
        <v>49</v>
      </c>
      <c r="D47" s="121">
        <f>ΑΥΓΟΥΣΤΟΣ!D47</f>
        <v>0</v>
      </c>
      <c r="E47" s="122"/>
      <c r="F47" s="229">
        <f>ΑΥΓΟΥΣΤΟΣ!F47+ΣΕΠΤΕΜΒΡΙΟΣ!E47</f>
        <v>0</v>
      </c>
      <c r="G47" s="52"/>
      <c r="H47" s="15"/>
    </row>
    <row r="48" spans="2:7" ht="13.5" thickTop="1">
      <c r="B48" s="66">
        <v>8000</v>
      </c>
      <c r="C48" s="79" t="s">
        <v>50</v>
      </c>
      <c r="D48" s="145">
        <f>ΑΥΓΟΥΣΤΟΣ!D48</f>
        <v>0</v>
      </c>
      <c r="E48" s="146"/>
      <c r="F48" s="237">
        <f>ΑΥΓΟΥΣΤΟΣ!F48+ΣΕΠΤΕΜΒΡΙΟΣ!E48</f>
        <v>0</v>
      </c>
      <c r="G48" s="51"/>
    </row>
    <row r="49" spans="2:7" ht="12.75">
      <c r="B49" s="8">
        <v>8100</v>
      </c>
      <c r="C49" s="77" t="s">
        <v>45</v>
      </c>
      <c r="D49" s="124">
        <f>ΑΥΓΟΥΣΤΟΣ!D49</f>
        <v>0</v>
      </c>
      <c r="E49" s="125"/>
      <c r="F49" s="235">
        <f>ΑΥΓΟΥΣΤΟΣ!F49+ΣΕΠΤΕΜΒΡΙΟΣ!E49</f>
        <v>0</v>
      </c>
      <c r="G49" s="51"/>
    </row>
    <row r="50" spans="2:7" ht="12.75">
      <c r="B50" s="10">
        <v>8110</v>
      </c>
      <c r="C50" s="74" t="s">
        <v>36</v>
      </c>
      <c r="D50" s="127">
        <f>ΑΥΓΟΥΣΤΟΣ!D50</f>
        <v>0</v>
      </c>
      <c r="E50" s="128"/>
      <c r="F50" s="230">
        <f>ΑΥΓΟΥΣΤΟΣ!F50+ΣΕΠΤΕΜΒΡΙΟΣ!E50</f>
        <v>0</v>
      </c>
      <c r="G50" s="51"/>
    </row>
    <row r="51" spans="2:7" ht="12.75">
      <c r="B51" s="11">
        <v>8435</v>
      </c>
      <c r="C51" s="14" t="s">
        <v>46</v>
      </c>
      <c r="D51" s="133">
        <f>ΑΥΓΟΥΣΤΟΣ!D51</f>
        <v>0</v>
      </c>
      <c r="E51" s="134"/>
      <c r="F51" s="233">
        <f>ΑΥΓΟΥΣΤΟΣ!F51+ΣΕΠΤΕΜΒΡΙΟΣ!E51</f>
        <v>0</v>
      </c>
      <c r="G51" s="51"/>
    </row>
    <row r="52" spans="2:7" ht="25.5">
      <c r="B52" s="11"/>
      <c r="C52" s="75" t="s">
        <v>152</v>
      </c>
      <c r="D52" s="159">
        <f>ΑΥΓΟΥΣΤΟΣ!D52</f>
        <v>0</v>
      </c>
      <c r="E52" s="160"/>
      <c r="F52" s="232">
        <f>ΑΥΓΟΥΣΤΟΣ!F52+ΣΕΠΤΕΜΒΡΙΟΣ!E52</f>
        <v>0</v>
      </c>
      <c r="G52" s="52"/>
    </row>
    <row r="53" spans="2:8" ht="25.5">
      <c r="B53" s="11"/>
      <c r="C53" s="75" t="s">
        <v>111</v>
      </c>
      <c r="D53" s="159">
        <f>ΑΥΓΟΥΣΤΟΣ!D53</f>
        <v>0</v>
      </c>
      <c r="E53" s="160"/>
      <c r="F53" s="232">
        <f>ΑΥΓΟΥΣΤΟΣ!F53+ΣΕΠΤΕΜΒΡΙΟΣ!E53</f>
        <v>0</v>
      </c>
      <c r="G53" s="52"/>
      <c r="H53" s="15"/>
    </row>
    <row r="54" spans="2:7" ht="25.5">
      <c r="B54" s="11"/>
      <c r="C54" s="75" t="s">
        <v>112</v>
      </c>
      <c r="D54" s="159">
        <f>ΑΥΓΟΥΣΤΟΣ!D54</f>
        <v>0</v>
      </c>
      <c r="E54" s="160"/>
      <c r="F54" s="232">
        <f>ΑΥΓΟΥΣΤΟΣ!F54+ΣΕΠΤΕΜΒΡΙΟΣ!E54</f>
        <v>0</v>
      </c>
      <c r="G54" s="52"/>
    </row>
    <row r="55" spans="2:7" ht="12.75">
      <c r="B55" s="11">
        <v>8451</v>
      </c>
      <c r="C55" s="14" t="s">
        <v>23</v>
      </c>
      <c r="D55" s="130">
        <f>ΑΥΓΟΥΣΤΟΣ!D55</f>
        <v>0</v>
      </c>
      <c r="E55" s="131"/>
      <c r="F55" s="238">
        <f>ΑΥΓΟΥΣΤΟΣ!F55+ΣΕΠΤΕΜΒΡΙΟΣ!E55</f>
        <v>0</v>
      </c>
      <c r="G55" s="51"/>
    </row>
    <row r="56" spans="2:7" ht="12.75">
      <c r="B56" s="8">
        <v>8700</v>
      </c>
      <c r="C56" s="77" t="s">
        <v>51</v>
      </c>
      <c r="D56" s="148">
        <f>ΑΥΓΟΥΣΤΟΣ!D56</f>
        <v>0</v>
      </c>
      <c r="E56" s="149"/>
      <c r="F56" s="239">
        <f>ΑΥΓΟΥΣΤΟΣ!F56+ΣΕΠΤΕΜΒΡΙΟΣ!E56</f>
        <v>0</v>
      </c>
      <c r="G56" s="51"/>
    </row>
    <row r="57" spans="2:8" ht="12.75">
      <c r="B57" s="10">
        <v>8710</v>
      </c>
      <c r="C57" s="74" t="s">
        <v>48</v>
      </c>
      <c r="D57" s="127">
        <f>ΑΥΓΟΥΣΤΟΣ!D57</f>
        <v>0</v>
      </c>
      <c r="E57" s="128"/>
      <c r="F57" s="230">
        <f>ΑΥΓΟΥΣΤΟΣ!F57+ΣΕΠΤΕΜΒΡΙΟΣ!E57</f>
        <v>0</v>
      </c>
      <c r="G57" s="52"/>
      <c r="H57" s="15"/>
    </row>
    <row r="58" spans="2:8" ht="13.5" thickBot="1">
      <c r="B58" s="69">
        <v>8720</v>
      </c>
      <c r="C58" s="80" t="s">
        <v>52</v>
      </c>
      <c r="D58" s="151">
        <f>ΑΥΓΟΥΣΤΟΣ!D58</f>
        <v>0</v>
      </c>
      <c r="E58" s="152"/>
      <c r="F58" s="240">
        <f>ΑΥΓΟΥΣΤΟΣ!F58+ΣΕΠΤΕΜΒΡΙΟΣ!E58</f>
        <v>0</v>
      </c>
      <c r="G58" s="52"/>
      <c r="H58" s="15"/>
    </row>
    <row r="59" spans="2:7" ht="13.5" thickTop="1">
      <c r="B59" s="62">
        <v>9000</v>
      </c>
      <c r="C59" s="72" t="s">
        <v>53</v>
      </c>
      <c r="D59" s="118">
        <f>ΑΥΓΟΥΣΤΟΣ!D59</f>
        <v>0</v>
      </c>
      <c r="E59" s="119"/>
      <c r="F59" s="228">
        <f>ΑΥΓΟΥΣΤΟΣ!F59+ΣΕΠΤΕΜΒΡΙΟΣ!E59</f>
        <v>0</v>
      </c>
      <c r="G59" s="51"/>
    </row>
    <row r="60" spans="2:7" ht="25.5">
      <c r="B60" s="8" t="s">
        <v>54</v>
      </c>
      <c r="C60" s="77" t="s">
        <v>55</v>
      </c>
      <c r="D60" s="124">
        <f>ΑΥΓΟΥΣΤΟΣ!D60</f>
        <v>0</v>
      </c>
      <c r="E60" s="125"/>
      <c r="F60" s="235">
        <f>ΑΥΓΟΥΣΤΟΣ!F60+ΣΕΠΤΕΜΒΡΙΟΣ!E60</f>
        <v>0</v>
      </c>
      <c r="G60" s="51"/>
    </row>
    <row r="61" spans="2:7" ht="25.5">
      <c r="B61" s="8" t="s">
        <v>56</v>
      </c>
      <c r="C61" s="77" t="s">
        <v>57</v>
      </c>
      <c r="D61" s="124">
        <f>ΑΥΓΟΥΣΤΟΣ!D61</f>
        <v>0</v>
      </c>
      <c r="E61" s="125"/>
      <c r="F61" s="235">
        <f>ΑΥΓΟΥΣΤΟΣ!F61+ΣΕΠΤΕΜΒΡΙΟΣ!E61</f>
        <v>0</v>
      </c>
      <c r="G61" s="51"/>
    </row>
    <row r="62" spans="2:7" ht="22.5" customHeight="1">
      <c r="B62" s="8" t="s">
        <v>58</v>
      </c>
      <c r="C62" s="77" t="s">
        <v>59</v>
      </c>
      <c r="D62" s="124">
        <f>ΑΥΓΟΥΣΤΟΣ!D62</f>
        <v>0</v>
      </c>
      <c r="E62" s="125"/>
      <c r="F62" s="235">
        <f>ΑΥΓΟΥΣΤΟΣ!F62+ΣΕΠΤΕΜΒΡΙΟΣ!E62</f>
        <v>0</v>
      </c>
      <c r="G62" s="51"/>
    </row>
    <row r="63" spans="2:8" ht="25.5">
      <c r="B63" s="8">
        <v>9700</v>
      </c>
      <c r="C63" s="77" t="s">
        <v>60</v>
      </c>
      <c r="D63" s="148">
        <f>ΑΥΓΟΥΣΤΟΣ!D63</f>
        <v>0</v>
      </c>
      <c r="E63" s="149"/>
      <c r="F63" s="239">
        <f>ΑΥΓΟΥΣΤΟΣ!F63+ΣΕΠΤΕΜΒΡΙΟΣ!E63</f>
        <v>0</v>
      </c>
      <c r="G63" s="52"/>
      <c r="H63" s="15"/>
    </row>
    <row r="64" spans="2:7" ht="13.5" thickBot="1">
      <c r="B64" s="16">
        <v>9900</v>
      </c>
      <c r="C64" s="73" t="s">
        <v>61</v>
      </c>
      <c r="D64" s="121">
        <f>ΑΥΓΟΥΣΤΟΣ!D64</f>
        <v>0</v>
      </c>
      <c r="E64" s="122"/>
      <c r="F64" s="229">
        <f>ΑΥΓΟΥΣΤΟΣ!F64+ΣΕΠΤΕΜΒΡΙΟΣ!E64</f>
        <v>0</v>
      </c>
      <c r="G64" s="51"/>
    </row>
    <row r="65" spans="2:7" ht="27" thickBot="1" thickTop="1">
      <c r="B65" s="17"/>
      <c r="C65" s="59" t="s">
        <v>62</v>
      </c>
      <c r="D65" s="154">
        <f>D18+D20+D22+D25+D34+D35+D37+D45+D48+D59</f>
        <v>0</v>
      </c>
      <c r="E65" s="155">
        <f>E18+E20+E22+E25+E34+E35+E37+E45+E48+E59</f>
        <v>0</v>
      </c>
      <c r="F65" s="156">
        <f>F18+F20+F22+F25+F34+F35+F37+F45+F48+F59</f>
        <v>0</v>
      </c>
      <c r="G65" s="51"/>
    </row>
    <row r="66" spans="2:7" ht="13.5" thickTop="1">
      <c r="B66" s="18"/>
      <c r="C66" s="19"/>
      <c r="D66" s="19"/>
      <c r="E66" s="3"/>
      <c r="F66" s="3"/>
      <c r="G66" s="51"/>
    </row>
    <row r="67" spans="2:7" ht="12.75">
      <c r="B67" s="18"/>
      <c r="C67" s="19"/>
      <c r="D67" s="19"/>
      <c r="E67" s="3"/>
      <c r="F67" s="3"/>
      <c r="G67" s="51"/>
    </row>
    <row r="68" spans="1:7" ht="15.75">
      <c r="A68" s="43" t="s">
        <v>103</v>
      </c>
      <c r="B68" s="42" t="s">
        <v>30</v>
      </c>
      <c r="C68" s="20"/>
      <c r="D68" s="20"/>
      <c r="E68" s="3"/>
      <c r="F68" s="3"/>
      <c r="G68" s="51"/>
    </row>
    <row r="69" spans="1:7" ht="16.5" thickBot="1">
      <c r="A69" s="43"/>
      <c r="B69" s="42"/>
      <c r="C69" s="20"/>
      <c r="D69" s="20"/>
      <c r="E69" s="3"/>
      <c r="F69" s="3"/>
      <c r="G69" s="51"/>
    </row>
    <row r="70" spans="1:7" ht="26.25" thickTop="1">
      <c r="A70" s="43"/>
      <c r="B70" s="263" t="s">
        <v>106</v>
      </c>
      <c r="C70" s="265" t="s">
        <v>107</v>
      </c>
      <c r="D70" s="70" t="s">
        <v>98</v>
      </c>
      <c r="E70" s="44" t="s">
        <v>99</v>
      </c>
      <c r="F70" s="45" t="s">
        <v>100</v>
      </c>
      <c r="G70" s="51"/>
    </row>
    <row r="71" spans="2:7" ht="77.25" thickBot="1">
      <c r="B71" s="264"/>
      <c r="C71" s="266"/>
      <c r="D71" s="71" t="s">
        <v>159</v>
      </c>
      <c r="E71" s="46"/>
      <c r="F71" s="47" t="s">
        <v>132</v>
      </c>
      <c r="G71" s="51"/>
    </row>
    <row r="72" spans="2:7" ht="13.5" thickTop="1">
      <c r="B72" s="62">
        <v>0</v>
      </c>
      <c r="C72" s="72" t="s">
        <v>63</v>
      </c>
      <c r="D72" s="118">
        <f>ΑΥΓΟΥΣΤΟΣ!D72</f>
        <v>0</v>
      </c>
      <c r="E72" s="119"/>
      <c r="F72" s="228">
        <f>ΑΥΓΟΥΣΤΟΣ!F72+ΣΕΠΤΕΜΒΡΙΟΣ!E72</f>
        <v>0</v>
      </c>
      <c r="G72" s="51"/>
    </row>
    <row r="73" spans="2:7" ht="25.5">
      <c r="B73" s="8" t="s">
        <v>64</v>
      </c>
      <c r="C73" s="77" t="s">
        <v>65</v>
      </c>
      <c r="D73" s="124">
        <f>ΑΥΓΟΥΣΤΟΣ!D73</f>
        <v>0</v>
      </c>
      <c r="E73" s="125"/>
      <c r="F73" s="235">
        <f>ΑΥΓΟΥΣΤΟΣ!F73+ΣΕΠΤΕΜΒΡΙΟΣ!E73</f>
        <v>0</v>
      </c>
      <c r="G73" s="51"/>
    </row>
    <row r="74" spans="2:7" ht="12.75">
      <c r="B74" s="10">
        <v>550</v>
      </c>
      <c r="C74" s="74" t="s">
        <v>66</v>
      </c>
      <c r="D74" s="127">
        <f>ΑΥΓΟΥΣΤΟΣ!D74</f>
        <v>0</v>
      </c>
      <c r="E74" s="128"/>
      <c r="F74" s="230">
        <f>ΑΥΓΟΥΣΤΟΣ!F74+ΣΕΠΤΕΜΒΡΙΟΣ!E74</f>
        <v>0</v>
      </c>
      <c r="G74" s="51"/>
    </row>
    <row r="75" spans="2:7" ht="12.75">
      <c r="B75" s="8">
        <v>600</v>
      </c>
      <c r="C75" s="77" t="s">
        <v>67</v>
      </c>
      <c r="D75" s="124">
        <f>ΑΥΓΟΥΣΤΟΣ!D75</f>
        <v>0</v>
      </c>
      <c r="E75" s="125"/>
      <c r="F75" s="235">
        <f>ΑΥΓΟΥΣΤΟΣ!F75+ΣΕΠΤΕΜΒΡΙΟΣ!E75</f>
        <v>0</v>
      </c>
      <c r="G75" s="51"/>
    </row>
    <row r="76" spans="2:7" ht="12.75">
      <c r="B76" s="10">
        <v>610</v>
      </c>
      <c r="C76" s="74" t="s">
        <v>68</v>
      </c>
      <c r="D76" s="127">
        <f>ΑΥΓΟΥΣΤΟΣ!D76</f>
        <v>0</v>
      </c>
      <c r="E76" s="128"/>
      <c r="F76" s="230">
        <f>ΑΥΓΟΥΣΤΟΣ!F76+ΣΕΠΤΕΜΒΡΙΟΣ!E76</f>
        <v>0</v>
      </c>
      <c r="G76" s="51"/>
    </row>
    <row r="77" spans="2:7" ht="12.75">
      <c r="B77" s="10">
        <v>620</v>
      </c>
      <c r="C77" s="74" t="s">
        <v>69</v>
      </c>
      <c r="D77" s="127">
        <f>ΑΥΓΟΥΣΤΟΣ!D77</f>
        <v>0</v>
      </c>
      <c r="E77" s="128"/>
      <c r="F77" s="230">
        <f>ΑΥΓΟΥΣΤΟΣ!F77+ΣΕΠΤΕΜΒΡΙΟΣ!E77</f>
        <v>0</v>
      </c>
      <c r="G77" s="51"/>
    </row>
    <row r="78" spans="2:7" ht="12.75">
      <c r="B78" s="10">
        <v>670</v>
      </c>
      <c r="C78" s="74" t="s">
        <v>70</v>
      </c>
      <c r="D78" s="127">
        <f>ΑΥΓΟΥΣΤΟΣ!D78</f>
        <v>0</v>
      </c>
      <c r="E78" s="128"/>
      <c r="F78" s="230">
        <f>ΑΥΓΟΥΣΤΟΣ!F78+ΣΕΠΤΕΜΒΡΙΟΣ!E78</f>
        <v>0</v>
      </c>
      <c r="G78" s="51"/>
    </row>
    <row r="79" spans="2:7" ht="13.5" thickBot="1">
      <c r="B79" s="81">
        <v>680</v>
      </c>
      <c r="C79" s="83" t="s">
        <v>71</v>
      </c>
      <c r="D79" s="136">
        <f>ΑΥΓΟΥΣΤΟΣ!D79</f>
        <v>0</v>
      </c>
      <c r="E79" s="137"/>
      <c r="F79" s="231">
        <f>ΑΥΓΟΥΣΤΟΣ!F79+ΣΕΠΤΕΜΒΡΙΟΣ!E79</f>
        <v>0</v>
      </c>
      <c r="G79" s="51"/>
    </row>
    <row r="80" spans="2:7" ht="26.25" thickTop="1">
      <c r="B80" s="62">
        <v>1000</v>
      </c>
      <c r="C80" s="72" t="s">
        <v>72</v>
      </c>
      <c r="D80" s="118">
        <f>ΑΥΓΟΥΣΤΟΣ!D80</f>
        <v>0</v>
      </c>
      <c r="E80" s="119"/>
      <c r="F80" s="228">
        <f>ΑΥΓΟΥΣΤΟΣ!F80+ΣΕΠΤΕΜΒΡΙΟΣ!E80</f>
        <v>0</v>
      </c>
      <c r="G80" s="51"/>
    </row>
    <row r="81" spans="2:8" ht="13.5" thickBot="1">
      <c r="B81" s="81">
        <v>1310</v>
      </c>
      <c r="C81" s="83" t="s">
        <v>95</v>
      </c>
      <c r="D81" s="136">
        <f>ΑΥΓΟΥΣΤΟΣ!D81</f>
        <v>0</v>
      </c>
      <c r="E81" s="137"/>
      <c r="F81" s="231">
        <f>ΑΥΓΟΥΣΤΟΣ!F81+ΣΕΠΤΕΜΒΡΙΟΣ!E81</f>
        <v>0</v>
      </c>
      <c r="G81" s="51"/>
      <c r="H81" s="33"/>
    </row>
    <row r="82" spans="2:7" ht="14.25" thickBot="1" thickTop="1">
      <c r="B82" s="82">
        <v>2000</v>
      </c>
      <c r="C82" s="84" t="s">
        <v>73</v>
      </c>
      <c r="D82" s="163">
        <f>ΑΥΓΟΥΣΤΟΣ!D82</f>
        <v>0</v>
      </c>
      <c r="E82" s="164"/>
      <c r="F82" s="241">
        <f>ΑΥΓΟΥΣΤΟΣ!F82+ΣΕΠΤΕΜΒΡΙΟΣ!E82</f>
        <v>0</v>
      </c>
      <c r="G82" s="51"/>
    </row>
    <row r="83" spans="2:7" ht="27" thickBot="1" thickTop="1">
      <c r="B83" s="82">
        <v>3000</v>
      </c>
      <c r="C83" s="84" t="s">
        <v>74</v>
      </c>
      <c r="D83" s="163">
        <f>ΑΥΓΟΥΣΤΟΣ!D83</f>
        <v>0</v>
      </c>
      <c r="E83" s="164"/>
      <c r="F83" s="241">
        <f>ΑΥΓΟΥΣΤΟΣ!F83+ΣΕΠΤΕΜΒΡΙΟΣ!E83</f>
        <v>0</v>
      </c>
      <c r="G83" s="51"/>
    </row>
    <row r="84" spans="2:7" ht="39.75" thickBot="1" thickTop="1">
      <c r="B84" s="82">
        <v>4000</v>
      </c>
      <c r="C84" s="84" t="s">
        <v>75</v>
      </c>
      <c r="D84" s="163">
        <f>ΑΥΓΟΥΣΤΟΣ!D84</f>
        <v>0</v>
      </c>
      <c r="E84" s="164"/>
      <c r="F84" s="241">
        <f>ΑΥΓΟΥΣΤΟΣ!F84+ΣΕΠΤΕΜΒΡΙΟΣ!E84</f>
        <v>0</v>
      </c>
      <c r="G84" s="51"/>
    </row>
    <row r="85" spans="2:7" ht="13.5" thickTop="1">
      <c r="B85" s="62">
        <v>6000</v>
      </c>
      <c r="C85" s="72" t="s">
        <v>76</v>
      </c>
      <c r="D85" s="118">
        <f>ΑΥΓΟΥΣΤΟΣ!D85</f>
        <v>0</v>
      </c>
      <c r="E85" s="119"/>
      <c r="F85" s="228">
        <f>ΑΥΓΟΥΣΤΟΣ!F85+ΣΕΠΤΕΜΒΡΙΟΣ!E85</f>
        <v>0</v>
      </c>
      <c r="G85" s="51"/>
    </row>
    <row r="86" spans="2:7" ht="10.5" customHeight="1">
      <c r="B86" s="8">
        <v>6100</v>
      </c>
      <c r="C86" s="77" t="s">
        <v>77</v>
      </c>
      <c r="D86" s="124">
        <f>ΑΥΓΟΥΣΤΟΣ!D86</f>
        <v>0</v>
      </c>
      <c r="E86" s="125"/>
      <c r="F86" s="235">
        <f>ΑΥΓΟΥΣΤΟΣ!F86+ΣΕΠΤΕΜΒΡΙΟΣ!E86</f>
        <v>0</v>
      </c>
      <c r="G86" s="51"/>
    </row>
    <row r="87" spans="2:7" ht="12.75">
      <c r="B87" s="10">
        <v>6110</v>
      </c>
      <c r="C87" s="74" t="s">
        <v>78</v>
      </c>
      <c r="D87" s="127">
        <f>ΑΥΓΟΥΣΤΟΣ!D87</f>
        <v>0</v>
      </c>
      <c r="E87" s="128"/>
      <c r="F87" s="230">
        <f>ΑΥΓΟΥΣΤΟΣ!F87+ΣΕΠΤΕΜΒΡΙΟΣ!E87</f>
        <v>0</v>
      </c>
      <c r="G87" s="51"/>
    </row>
    <row r="88" spans="2:7" ht="12.75">
      <c r="B88" s="10">
        <v>6120</v>
      </c>
      <c r="C88" s="74" t="s">
        <v>79</v>
      </c>
      <c r="D88" s="166">
        <f>ΑΥΓΟΥΣΤΟΣ!D88</f>
        <v>0</v>
      </c>
      <c r="E88" s="167"/>
      <c r="F88" s="242">
        <f>ΑΥΓΟΥΣΤΟΣ!F88+ΣΕΠΤΕΜΒΡΙΟΣ!E88</f>
        <v>0</v>
      </c>
      <c r="G88" s="52"/>
    </row>
    <row r="89" spans="2:8" ht="13.5" thickBot="1">
      <c r="B89" s="16">
        <v>6200</v>
      </c>
      <c r="C89" s="73" t="s">
        <v>80</v>
      </c>
      <c r="D89" s="169">
        <f>ΑΥΓΟΥΣΤΟΣ!D89</f>
        <v>0</v>
      </c>
      <c r="E89" s="170"/>
      <c r="F89" s="243">
        <f>ΑΥΓΟΥΣΤΟΣ!F89+ΣΕΠΤΕΜΒΡΙΟΣ!E89</f>
        <v>0</v>
      </c>
      <c r="G89" s="52"/>
      <c r="H89" s="15"/>
    </row>
    <row r="90" spans="2:7" ht="14.25" thickBot="1" thickTop="1">
      <c r="B90" s="82">
        <v>7000</v>
      </c>
      <c r="C90" s="84" t="s">
        <v>81</v>
      </c>
      <c r="D90" s="163">
        <f>ΑΥΓΟΥΣΤΟΣ!D90</f>
        <v>0</v>
      </c>
      <c r="E90" s="164"/>
      <c r="F90" s="241">
        <f>ΑΥΓΟΥΣΤΟΣ!F90+ΣΕΠΤΕΜΒΡΙΟΣ!E90</f>
        <v>0</v>
      </c>
      <c r="G90" s="51"/>
    </row>
    <row r="91" spans="2:7" ht="13.5" thickTop="1">
      <c r="B91" s="62">
        <v>9000</v>
      </c>
      <c r="C91" s="72" t="s">
        <v>82</v>
      </c>
      <c r="D91" s="118">
        <f>ΑΥΓΟΥΣΤΟΣ!D91</f>
        <v>0</v>
      </c>
      <c r="E91" s="119"/>
      <c r="F91" s="228">
        <f>ΑΥΓΟΥΣΤΟΣ!F91+ΣΕΠΤΕΜΒΡΙΟΣ!E91</f>
        <v>0</v>
      </c>
      <c r="G91" s="51"/>
    </row>
    <row r="92" spans="2:7" ht="25.5">
      <c r="B92" s="8" t="s">
        <v>54</v>
      </c>
      <c r="C92" s="77" t="s">
        <v>83</v>
      </c>
      <c r="D92" s="124">
        <f>ΑΥΓΟΥΣΤΟΣ!D92</f>
        <v>0</v>
      </c>
      <c r="E92" s="125"/>
      <c r="F92" s="235">
        <f>ΑΥΓΟΥΣΤΟΣ!F92+ΣΕΠΤΕΜΒΡΙΟΣ!E92</f>
        <v>0</v>
      </c>
      <c r="G92" s="51"/>
    </row>
    <row r="93" spans="2:7" ht="25.5">
      <c r="B93" s="8" t="s">
        <v>56</v>
      </c>
      <c r="C93" s="77" t="s">
        <v>84</v>
      </c>
      <c r="D93" s="124">
        <f>ΑΥΓΟΥΣΤΟΣ!D93</f>
        <v>0</v>
      </c>
      <c r="E93" s="125"/>
      <c r="F93" s="235">
        <f>ΑΥΓΟΥΣΤΟΣ!F93+ΣΕΠΤΕΜΒΡΙΟΣ!E93</f>
        <v>0</v>
      </c>
      <c r="G93" s="51"/>
    </row>
    <row r="94" spans="2:7" ht="12.75">
      <c r="B94" s="10">
        <v>9850</v>
      </c>
      <c r="C94" s="74" t="s">
        <v>85</v>
      </c>
      <c r="D94" s="127">
        <f>ΑΥΓΟΥΣΤΟΣ!D94</f>
        <v>0</v>
      </c>
      <c r="E94" s="128"/>
      <c r="F94" s="230">
        <f>ΑΥΓΟΥΣΤΟΣ!F94+ΣΕΠΤΕΜΒΡΙΟΣ!E94</f>
        <v>0</v>
      </c>
      <c r="G94" s="51"/>
    </row>
    <row r="95" spans="2:7" ht="25.5">
      <c r="B95" s="11"/>
      <c r="C95" s="75" t="s">
        <v>153</v>
      </c>
      <c r="D95" s="159">
        <f>ΑΥΓΟΥΣΤΟΣ!D95</f>
        <v>0</v>
      </c>
      <c r="E95" s="160"/>
      <c r="F95" s="232">
        <f>ΑΥΓΟΥΣΤΟΣ!F95+ΣΕΠΤΕΜΒΡΙΟΣ!E95</f>
        <v>0</v>
      </c>
      <c r="G95" s="52"/>
    </row>
    <row r="96" spans="2:7" ht="12.75">
      <c r="B96" s="11"/>
      <c r="C96" s="75" t="s">
        <v>118</v>
      </c>
      <c r="D96" s="159">
        <f>ΑΥΓΟΥΣΤΟΣ!D96</f>
        <v>0</v>
      </c>
      <c r="E96" s="160"/>
      <c r="F96" s="232">
        <f>ΑΥΓΟΥΣΤΟΣ!F96+ΣΕΠΤΕΜΒΡΙΟΣ!E96</f>
        <v>0</v>
      </c>
      <c r="G96" s="52"/>
    </row>
    <row r="97" spans="2:7" ht="12.75">
      <c r="B97" s="11"/>
      <c r="C97" s="75" t="s">
        <v>119</v>
      </c>
      <c r="D97" s="159">
        <f>ΑΥΓΟΥΣΤΟΣ!D97</f>
        <v>0</v>
      </c>
      <c r="E97" s="160"/>
      <c r="F97" s="232">
        <f>ΑΥΓΟΥΣΤΟΣ!F97+ΣΕΠΤΕΜΒΡΙΟΣ!E97</f>
        <v>0</v>
      </c>
      <c r="G97" s="52"/>
    </row>
    <row r="98" spans="2:7" ht="15.75" customHeight="1" thickBot="1">
      <c r="B98" s="16">
        <v>9900</v>
      </c>
      <c r="C98" s="73" t="s">
        <v>86</v>
      </c>
      <c r="D98" s="121">
        <f>ΑΥΓΟΥΣΤΟΣ!D98</f>
        <v>0</v>
      </c>
      <c r="E98" s="122"/>
      <c r="F98" s="229">
        <f>ΑΥΓΟΥΣΤΟΣ!F98+ΣΕΠΤΕΜΒΡΙΟΣ!E98</f>
        <v>0</v>
      </c>
      <c r="G98" s="51"/>
    </row>
    <row r="99" spans="2:6" ht="14.25" thickBot="1" thickTop="1">
      <c r="B99" s="62"/>
      <c r="C99" s="72" t="s">
        <v>130</v>
      </c>
      <c r="D99" s="145">
        <f>ΑΥΓΟΥΣΤΟΣ!D99</f>
        <v>0</v>
      </c>
      <c r="E99" s="146"/>
      <c r="F99" s="228">
        <f>ΑΥΓΟΥΣΤΟΣ!F99+ΣΕΠΤΕΜΒΡΙΟΣ!E99</f>
        <v>0</v>
      </c>
    </row>
    <row r="100" spans="2:7" ht="27" thickBot="1" thickTop="1">
      <c r="B100" s="17"/>
      <c r="C100" s="59" t="s">
        <v>87</v>
      </c>
      <c r="D100" s="154">
        <f>D91+D90+D85+D84+D83+D82+D80+D72+D99</f>
        <v>0</v>
      </c>
      <c r="E100" s="155">
        <f>E91+E90+E85+E84+E83+E82+E80+E72+E99</f>
        <v>0</v>
      </c>
      <c r="F100" s="156">
        <f>F91+F90+F85+F84+F83+F82+F80+F72+F99</f>
        <v>0</v>
      </c>
      <c r="G100" s="51"/>
    </row>
    <row r="101" spans="2:7" ht="27" thickBot="1" thickTop="1">
      <c r="B101" s="17"/>
      <c r="C101" s="59" t="s">
        <v>131</v>
      </c>
      <c r="D101" s="154"/>
      <c r="E101" s="155">
        <f>E100-E99</f>
        <v>0</v>
      </c>
      <c r="F101" s="156">
        <f>F100-F99</f>
        <v>0</v>
      </c>
      <c r="G101" s="51"/>
    </row>
    <row r="102" spans="2:7" ht="13.5" thickTop="1">
      <c r="B102" s="1"/>
      <c r="C102" s="2"/>
      <c r="D102" s="2"/>
      <c r="E102" s="3"/>
      <c r="F102" s="3"/>
      <c r="G102" s="51"/>
    </row>
    <row r="103" spans="2:7" ht="12.75">
      <c r="B103" s="1"/>
      <c r="C103" s="2"/>
      <c r="D103" s="2"/>
      <c r="E103" s="3"/>
      <c r="F103" s="58"/>
      <c r="G103" s="51"/>
    </row>
    <row r="104" spans="1:7" ht="15.75">
      <c r="A104"/>
      <c r="B104" s="48" t="s">
        <v>110</v>
      </c>
      <c r="C104" s="36"/>
      <c r="D104" s="36"/>
      <c r="E104" s="37"/>
      <c r="F104" s="37"/>
      <c r="G104" s="51"/>
    </row>
    <row r="105" spans="1:7" ht="14.25">
      <c r="A105" s="34"/>
      <c r="B105" s="35"/>
      <c r="C105" s="36"/>
      <c r="D105" s="36"/>
      <c r="E105" s="37"/>
      <c r="F105" s="37"/>
      <c r="G105" s="51"/>
    </row>
    <row r="106" spans="1:7" ht="14.25">
      <c r="A106" s="6" t="s">
        <v>104</v>
      </c>
      <c r="B106" s="4" t="s">
        <v>18</v>
      </c>
      <c r="C106" s="6"/>
      <c r="D106" s="36"/>
      <c r="E106" s="37"/>
      <c r="F106" s="37"/>
      <c r="G106" s="51"/>
    </row>
    <row r="107" spans="1:7" ht="15" thickBot="1">
      <c r="A107" s="6"/>
      <c r="B107" s="4"/>
      <c r="C107" s="6"/>
      <c r="D107" s="36"/>
      <c r="E107" s="37"/>
      <c r="F107" s="37"/>
      <c r="G107" s="51"/>
    </row>
    <row r="108" spans="1:7" ht="39.75" thickBot="1" thickTop="1">
      <c r="A108" s="34"/>
      <c r="B108" s="54"/>
      <c r="C108" s="86"/>
      <c r="D108" s="85" t="s">
        <v>114</v>
      </c>
      <c r="E108" s="55" t="s">
        <v>113</v>
      </c>
      <c r="F108" s="56" t="s">
        <v>99</v>
      </c>
      <c r="G108" s="51"/>
    </row>
    <row r="109" spans="2:7" ht="13.5" thickTop="1">
      <c r="B109" s="173">
        <v>1</v>
      </c>
      <c r="C109" s="61" t="s">
        <v>120</v>
      </c>
      <c r="D109" s="223">
        <f>D110+D111+D112</f>
        <v>0</v>
      </c>
      <c r="E109" s="178">
        <f>E110+E111+E112</f>
        <v>0</v>
      </c>
      <c r="F109" s="179">
        <f>F110+F111+F112</f>
        <v>0</v>
      </c>
      <c r="G109" s="51"/>
    </row>
    <row r="110" spans="2:7" ht="12.75">
      <c r="B110" s="174"/>
      <c r="C110" s="87" t="s">
        <v>121</v>
      </c>
      <c r="D110" s="226">
        <f>ΑΥΓΟΥΣΤΟΣ!D110</f>
        <v>0</v>
      </c>
      <c r="E110" s="226">
        <f>ΑΥΓΟΥΣΤΟΣ!F110</f>
        <v>0</v>
      </c>
      <c r="F110" s="188"/>
      <c r="G110" s="51"/>
    </row>
    <row r="111" spans="2:7" ht="12.75">
      <c r="B111" s="174"/>
      <c r="C111" s="87" t="s">
        <v>122</v>
      </c>
      <c r="D111" s="226">
        <f>ΑΥΓΟΥΣΤΟΣ!D111</f>
        <v>0</v>
      </c>
      <c r="E111" s="226">
        <f>ΑΥΓΟΥΣΤΟΣ!F111</f>
        <v>0</v>
      </c>
      <c r="F111" s="188"/>
      <c r="G111" s="51"/>
    </row>
    <row r="112" spans="2:7" ht="10.5" customHeight="1">
      <c r="B112" s="174"/>
      <c r="C112" s="87" t="s">
        <v>123</v>
      </c>
      <c r="D112" s="226">
        <f>ΑΥΓΟΥΣΤΟΣ!D112</f>
        <v>0</v>
      </c>
      <c r="E112" s="226">
        <f>ΑΥΓΟΥΣΤΟΣ!F112</f>
        <v>0</v>
      </c>
      <c r="F112" s="188"/>
      <c r="G112" s="51"/>
    </row>
    <row r="113" spans="2:7" ht="12.75">
      <c r="B113" s="175">
        <v>2</v>
      </c>
      <c r="C113" s="60" t="s">
        <v>124</v>
      </c>
      <c r="D113" s="225">
        <f>D114+D115+D116</f>
        <v>0</v>
      </c>
      <c r="E113" s="244">
        <f>E114+E115+E116</f>
        <v>0</v>
      </c>
      <c r="F113" s="182">
        <f>F114+F115+F116</f>
        <v>0</v>
      </c>
      <c r="G113" s="51"/>
    </row>
    <row r="114" spans="2:7" ht="12.75">
      <c r="B114" s="174"/>
      <c r="C114" s="87" t="s">
        <v>125</v>
      </c>
      <c r="D114" s="226">
        <f>ΑΥΓΟΥΣΤΟΣ!D114</f>
        <v>0</v>
      </c>
      <c r="E114" s="226">
        <f>ΑΥΓΟΥΣΤΟΣ!F114</f>
        <v>0</v>
      </c>
      <c r="F114" s="188"/>
      <c r="G114" s="51"/>
    </row>
    <row r="115" spans="2:7" ht="12.75">
      <c r="B115" s="174"/>
      <c r="C115" s="87" t="s">
        <v>126</v>
      </c>
      <c r="D115" s="226">
        <f>ΑΥΓΟΥΣΤΟΣ!D115</f>
        <v>0</v>
      </c>
      <c r="E115" s="226">
        <f>ΑΥΓΟΥΣΤΟΣ!F115</f>
        <v>0</v>
      </c>
      <c r="F115" s="188"/>
      <c r="G115" s="51"/>
    </row>
    <row r="116" spans="2:7" ht="12.75">
      <c r="B116" s="174"/>
      <c r="C116" s="87" t="s">
        <v>127</v>
      </c>
      <c r="D116" s="226">
        <f>ΑΥΓΟΥΣΤΟΣ!D116</f>
        <v>0</v>
      </c>
      <c r="E116" s="226">
        <f>ΑΥΓΟΥΣΤΟΣ!F116</f>
        <v>0</v>
      </c>
      <c r="F116" s="188"/>
      <c r="G116" s="51"/>
    </row>
    <row r="117" spans="2:7" ht="12.75">
      <c r="B117" s="175">
        <v>3</v>
      </c>
      <c r="C117" s="88" t="s">
        <v>20</v>
      </c>
      <c r="D117" s="226">
        <f>ΑΥΓΟΥΣΤΟΣ!D117</f>
        <v>0</v>
      </c>
      <c r="E117" s="226">
        <f>ΑΥΓΟΥΣΤΟΣ!F117</f>
        <v>0</v>
      </c>
      <c r="F117" s="64"/>
      <c r="G117" s="51"/>
    </row>
    <row r="118" spans="2:7" ht="12.75">
      <c r="B118" s="175">
        <v>4</v>
      </c>
      <c r="C118" s="60" t="s">
        <v>21</v>
      </c>
      <c r="D118" s="226">
        <f>ΑΥΓΟΥΣΤΟΣ!D118</f>
        <v>0</v>
      </c>
      <c r="E118" s="226">
        <f>ΑΥΓΟΥΣΤΟΣ!F118</f>
        <v>0</v>
      </c>
      <c r="F118" s="64"/>
      <c r="G118" s="51"/>
    </row>
    <row r="119" spans="2:7" ht="12.75">
      <c r="B119" s="175">
        <v>5</v>
      </c>
      <c r="C119" s="60" t="s">
        <v>133</v>
      </c>
      <c r="D119" s="225">
        <f>D120+D122</f>
        <v>0</v>
      </c>
      <c r="E119" s="244">
        <f>E120+E122</f>
        <v>0</v>
      </c>
      <c r="F119" s="182">
        <f>F120+F122</f>
        <v>0</v>
      </c>
      <c r="G119" s="51"/>
    </row>
    <row r="120" spans="2:7" ht="12.75">
      <c r="B120" s="174"/>
      <c r="C120" s="87" t="s">
        <v>134</v>
      </c>
      <c r="D120" s="224">
        <f>ΑΥΓΟΥΣΤΟΣ!D120</f>
        <v>0</v>
      </c>
      <c r="E120" s="224">
        <f>ΑΥΓΟΥΣΤΟΣ!F120</f>
        <v>0</v>
      </c>
      <c r="F120" s="188"/>
      <c r="G120" s="51"/>
    </row>
    <row r="121" spans="2:7" ht="25.5">
      <c r="B121" s="176"/>
      <c r="C121" s="89" t="s">
        <v>22</v>
      </c>
      <c r="D121" s="226">
        <f>ΑΥΓΟΥΣΤΟΣ!D121</f>
        <v>0</v>
      </c>
      <c r="E121" s="226">
        <f>ΑΥΓΟΥΣΤΟΣ!F121</f>
        <v>0</v>
      </c>
      <c r="F121" s="186"/>
      <c r="G121" s="51"/>
    </row>
    <row r="122" spans="2:7" ht="12.75">
      <c r="B122" s="174"/>
      <c r="C122" s="87" t="s">
        <v>135</v>
      </c>
      <c r="D122" s="224">
        <f>ΑΥΓΟΥΣΤΟΣ!D122</f>
        <v>0</v>
      </c>
      <c r="E122" s="224">
        <f>ΑΥΓΟΥΣΤΟΣ!F122</f>
        <v>0</v>
      </c>
      <c r="F122" s="188"/>
      <c r="G122" s="51"/>
    </row>
    <row r="123" spans="2:7" ht="26.25" thickBot="1">
      <c r="B123" s="172"/>
      <c r="C123" s="90" t="s">
        <v>22</v>
      </c>
      <c r="D123" s="227">
        <f>ΑΥΓΟΥΣΤΟΣ!D123</f>
        <v>0</v>
      </c>
      <c r="E123" s="227">
        <f>ΑΥΓΟΥΣΤΟΣ!F123</f>
        <v>0</v>
      </c>
      <c r="F123" s="189"/>
      <c r="G123" s="51"/>
    </row>
    <row r="124" spans="2:7" ht="13.5" thickTop="1">
      <c r="B124" s="38"/>
      <c r="C124" s="50"/>
      <c r="D124" s="39"/>
      <c r="E124" s="40"/>
      <c r="F124" s="40"/>
      <c r="G124" s="51"/>
    </row>
    <row r="125" spans="2:7" ht="12.75">
      <c r="B125" s="211"/>
      <c r="C125" s="212"/>
      <c r="D125" s="213"/>
      <c r="E125" s="214"/>
      <c r="F125" s="214"/>
      <c r="G125" s="51"/>
    </row>
    <row r="126" spans="2:7" ht="12.75">
      <c r="B126" s="215" t="s">
        <v>154</v>
      </c>
      <c r="C126" s="216" t="s">
        <v>154</v>
      </c>
      <c r="D126" s="213"/>
      <c r="E126" s="254" t="s">
        <v>154</v>
      </c>
      <c r="F126" s="254"/>
      <c r="G126" s="51"/>
    </row>
    <row r="127" spans="2:7" ht="12.75">
      <c r="B127" s="248"/>
      <c r="C127" s="249"/>
      <c r="D127" s="213"/>
      <c r="E127" s="251"/>
      <c r="F127" s="251"/>
      <c r="G127" s="51"/>
    </row>
    <row r="128" spans="2:7" ht="12.75">
      <c r="B128" s="219"/>
      <c r="C128" s="219"/>
      <c r="D128" s="220"/>
      <c r="E128" s="252"/>
      <c r="F128" s="252"/>
      <c r="G128" s="51"/>
    </row>
    <row r="129" spans="2:7" ht="12.75">
      <c r="B129" s="219" t="s">
        <v>156</v>
      </c>
      <c r="C129" s="219" t="s">
        <v>155</v>
      </c>
      <c r="D129" s="220"/>
      <c r="E129" s="252" t="s">
        <v>128</v>
      </c>
      <c r="F129" s="252"/>
      <c r="G129" s="51"/>
    </row>
    <row r="130" spans="2:7" ht="12.75">
      <c r="B130" s="246"/>
      <c r="C130" s="247"/>
      <c r="D130" s="220"/>
      <c r="E130" s="250"/>
      <c r="F130" s="250"/>
      <c r="G130" s="51"/>
    </row>
    <row r="131" spans="2:7" ht="12.75">
      <c r="B131" s="218"/>
      <c r="C131" s="221"/>
      <c r="D131" s="220"/>
      <c r="E131" s="217"/>
      <c r="F131" s="217"/>
      <c r="G131" s="51"/>
    </row>
    <row r="132" spans="1:7" ht="15.75">
      <c r="A132" s="34"/>
      <c r="B132" s="48" t="s">
        <v>115</v>
      </c>
      <c r="C132" s="49"/>
      <c r="D132" s="39"/>
      <c r="E132" s="40"/>
      <c r="F132" s="40"/>
      <c r="G132" s="51"/>
    </row>
    <row r="133" spans="1:7" ht="12.75">
      <c r="A133" s="41" t="s">
        <v>105</v>
      </c>
      <c r="B133" s="38"/>
      <c r="C133" s="39"/>
      <c r="D133" s="39"/>
      <c r="E133" s="40"/>
      <c r="F133" s="40"/>
      <c r="G133" s="51"/>
    </row>
    <row r="134" spans="1:7" ht="13.5" thickBot="1">
      <c r="A134" s="41"/>
      <c r="B134" s="38"/>
      <c r="C134" s="39"/>
      <c r="D134" s="39"/>
      <c r="E134" s="40"/>
      <c r="F134" s="40"/>
      <c r="G134" s="51"/>
    </row>
    <row r="135" spans="1:7" ht="26.25" thickTop="1">
      <c r="A135" s="41"/>
      <c r="B135" s="255"/>
      <c r="C135" s="257" t="s">
        <v>101</v>
      </c>
      <c r="D135" s="94" t="s">
        <v>98</v>
      </c>
      <c r="E135" s="44" t="s">
        <v>99</v>
      </c>
      <c r="F135" s="45" t="s">
        <v>100</v>
      </c>
      <c r="G135" s="51"/>
    </row>
    <row r="136" spans="1:6" ht="39" thickBot="1">
      <c r="A136" s="41"/>
      <c r="B136" s="256"/>
      <c r="C136" s="258"/>
      <c r="D136" s="95" t="s">
        <v>136</v>
      </c>
      <c r="E136" s="46"/>
      <c r="F136" s="47" t="s">
        <v>132</v>
      </c>
    </row>
    <row r="137" spans="2:6" ht="13.5" thickTop="1">
      <c r="B137" s="57"/>
      <c r="C137" s="91" t="s">
        <v>24</v>
      </c>
      <c r="D137" s="199">
        <f>SUM(D138:D142)</f>
        <v>0</v>
      </c>
      <c r="E137" s="200">
        <f>SUM(E138:E142)</f>
        <v>0</v>
      </c>
      <c r="F137" s="201">
        <f>SUM(F138:F142)</f>
        <v>0</v>
      </c>
    </row>
    <row r="138" spans="2:6" ht="12.75">
      <c r="B138" s="23"/>
      <c r="C138" s="24" t="s">
        <v>25</v>
      </c>
      <c r="D138" s="202">
        <f>D22</f>
        <v>0</v>
      </c>
      <c r="E138" s="203">
        <f>E22</f>
        <v>0</v>
      </c>
      <c r="F138" s="204">
        <f>F22</f>
        <v>0</v>
      </c>
    </row>
    <row r="139" spans="2:6" ht="12.75">
      <c r="B139" s="23"/>
      <c r="C139" s="24" t="s">
        <v>26</v>
      </c>
      <c r="D139" s="202">
        <f>D32+D44+D55</f>
        <v>0</v>
      </c>
      <c r="E139" s="203">
        <f>E32+E44+E55</f>
        <v>0</v>
      </c>
      <c r="F139" s="204">
        <f>F32+F44+F55</f>
        <v>0</v>
      </c>
    </row>
    <row r="140" spans="2:6" ht="12.75">
      <c r="B140" s="23"/>
      <c r="C140" s="24" t="s">
        <v>27</v>
      </c>
      <c r="D140" s="202">
        <f>D19+D39+D50+D60+D31</f>
        <v>0</v>
      </c>
      <c r="E140" s="203">
        <f>E19+E39+E50+E60+E31</f>
        <v>0</v>
      </c>
      <c r="F140" s="204">
        <f>F19+F39+F50+F60+F31</f>
        <v>0</v>
      </c>
    </row>
    <row r="141" spans="1:6" s="4" customFormat="1" ht="12.75">
      <c r="A141" s="5"/>
      <c r="B141" s="23"/>
      <c r="C141" s="24" t="s">
        <v>28</v>
      </c>
      <c r="D141" s="202">
        <f>D61</f>
        <v>0</v>
      </c>
      <c r="E141" s="203">
        <f>E61</f>
        <v>0</v>
      </c>
      <c r="F141" s="204">
        <f>F61</f>
        <v>0</v>
      </c>
    </row>
    <row r="142" spans="1:6" s="4" customFormat="1" ht="12.75">
      <c r="A142" s="5"/>
      <c r="B142" s="23"/>
      <c r="C142" s="24" t="s">
        <v>29</v>
      </c>
      <c r="D142" s="202">
        <f>(D18-D19)+D20+(D25-D28-D29-D30-D31-D32)+D34+D35+(D37-D39-D41-D42-D43-D44)+(D45-D46-D47)+(D48-D50-D52-D53-D54-D55-D57-D58)+(D59-D60-D61-D63)</f>
        <v>0</v>
      </c>
      <c r="E142" s="203">
        <f>(E18-E19)+E20+(E25-E28-E29-E30-E31-E32)+E34+E35+(E37-E39-E41-E42-E43-E44)+(E45-E46-E47)+(E48-E50-E52-E53-E54-E55-E57-E58)+(E59-E60-E61-E63)</f>
        <v>0</v>
      </c>
      <c r="F142" s="204">
        <f>(F18-F19)+F20+(F25-F28-F29-F30-F31-F32)+F34+F35+(F37-F39-F41-F42-F43-F44)+(F45-F46-F47)+(F48-F50-F52-F53-F54-F55-F57-F58)+(F59-F60-F61-F63)</f>
        <v>0</v>
      </c>
    </row>
    <row r="143" spans="2:6" ht="12.75">
      <c r="B143" s="21"/>
      <c r="C143" s="22" t="s">
        <v>30</v>
      </c>
      <c r="D143" s="205">
        <f>SUM(D144:D148)</f>
        <v>0</v>
      </c>
      <c r="E143" s="206">
        <f>SUM(E144:E148)</f>
        <v>0</v>
      </c>
      <c r="F143" s="207">
        <f>SUM(F144:F148)</f>
        <v>0</v>
      </c>
    </row>
    <row r="144" spans="2:6" ht="12.75">
      <c r="B144" s="23"/>
      <c r="C144" s="24" t="s">
        <v>31</v>
      </c>
      <c r="D144" s="202">
        <f>D73+D74</f>
        <v>0</v>
      </c>
      <c r="E144" s="203">
        <f>E73+E74</f>
        <v>0</v>
      </c>
      <c r="F144" s="204">
        <f>F73+F74</f>
        <v>0</v>
      </c>
    </row>
    <row r="145" spans="2:6" ht="12.75">
      <c r="B145" s="23"/>
      <c r="C145" s="24" t="s">
        <v>32</v>
      </c>
      <c r="D145" s="202">
        <f>D76+D77</f>
        <v>0</v>
      </c>
      <c r="E145" s="203">
        <f>E76+E77</f>
        <v>0</v>
      </c>
      <c r="F145" s="204">
        <f>F76+F77</f>
        <v>0</v>
      </c>
    </row>
    <row r="146" spans="2:6" ht="12.75">
      <c r="B146" s="23"/>
      <c r="C146" s="24" t="s">
        <v>26</v>
      </c>
      <c r="D146" s="202">
        <f>D87</f>
        <v>0</v>
      </c>
      <c r="E146" s="203">
        <f>E87</f>
        <v>0</v>
      </c>
      <c r="F146" s="204">
        <f>F87</f>
        <v>0</v>
      </c>
    </row>
    <row r="147" spans="2:6" ht="12.75">
      <c r="B147" s="23"/>
      <c r="C147" s="24" t="s">
        <v>33</v>
      </c>
      <c r="D147" s="202">
        <f>D91-D95-D96-D97</f>
        <v>0</v>
      </c>
      <c r="E147" s="203">
        <f>E91-E95-E96-E97</f>
        <v>0</v>
      </c>
      <c r="F147" s="204">
        <f>F91-F95-F96-F97</f>
        <v>0</v>
      </c>
    </row>
    <row r="148" spans="2:6" ht="12.75">
      <c r="B148" s="23"/>
      <c r="C148" s="24" t="s">
        <v>34</v>
      </c>
      <c r="D148" s="202">
        <f>D72-D73-D74-D76-D77+D80+D82+D83+D84+(D85-D87-D88-D89)+D90+D99</f>
        <v>0</v>
      </c>
      <c r="E148" s="203">
        <f>E72-E73-E74-E76-E77+E80+E82+E83+E84+(E85-E87-E88-E89)+E90</f>
        <v>0</v>
      </c>
      <c r="F148" s="204">
        <f>F72-F73-F74-F76-F77+F80+F82+F83+F84+(F85-F87-F88-F89)+F90</f>
        <v>0</v>
      </c>
    </row>
    <row r="149" spans="2:6" ht="12.75">
      <c r="B149" s="21"/>
      <c r="C149" s="22" t="s">
        <v>0</v>
      </c>
      <c r="D149" s="205">
        <f>D137-D143</f>
        <v>0</v>
      </c>
      <c r="E149" s="206">
        <f>E137-E143</f>
        <v>0</v>
      </c>
      <c r="F149" s="207">
        <f>F137-F143</f>
        <v>0</v>
      </c>
    </row>
    <row r="150" spans="2:6" ht="12.75">
      <c r="B150" s="21"/>
      <c r="C150" s="22" t="s">
        <v>1</v>
      </c>
      <c r="D150" s="205">
        <f>-D149</f>
        <v>0</v>
      </c>
      <c r="E150" s="206">
        <f>-E149</f>
        <v>0</v>
      </c>
      <c r="F150" s="207">
        <f>-F149</f>
        <v>0</v>
      </c>
    </row>
    <row r="151" spans="2:6" ht="12.75">
      <c r="B151" s="23"/>
      <c r="C151" s="24" t="s">
        <v>2</v>
      </c>
      <c r="D151" s="202">
        <f>D109</f>
        <v>0</v>
      </c>
      <c r="E151" s="203">
        <f>-(F109-E109)</f>
        <v>0</v>
      </c>
      <c r="F151" s="204">
        <f>-(F109-D109)</f>
        <v>0</v>
      </c>
    </row>
    <row r="152" spans="2:6" ht="12.75">
      <c r="B152" s="23"/>
      <c r="C152" s="24" t="s">
        <v>3</v>
      </c>
      <c r="D152" s="202">
        <f>D153+D154</f>
        <v>0</v>
      </c>
      <c r="E152" s="203">
        <f>E153+E154</f>
        <v>0</v>
      </c>
      <c r="F152" s="204">
        <f>F153+F154</f>
        <v>0</v>
      </c>
    </row>
    <row r="153" spans="2:6" ht="12.75">
      <c r="B153" s="23"/>
      <c r="C153" s="24" t="s">
        <v>4</v>
      </c>
      <c r="D153" s="202">
        <f>-(D95+D97)</f>
        <v>0</v>
      </c>
      <c r="E153" s="203">
        <f>-(E95+E97)</f>
        <v>0</v>
      </c>
      <c r="F153" s="204">
        <f>-(F95+F97)</f>
        <v>0</v>
      </c>
    </row>
    <row r="154" spans="2:6" ht="12.75">
      <c r="B154" s="23"/>
      <c r="C154" s="24" t="s">
        <v>5</v>
      </c>
      <c r="D154" s="202">
        <f>D28+D30+D41+D43+D52+D54</f>
        <v>0</v>
      </c>
      <c r="E154" s="203">
        <f>E28+E30+E41+E43+E52+E54</f>
        <v>0</v>
      </c>
      <c r="F154" s="204">
        <f>F28+F30+F41+F43+F52+F54</f>
        <v>0</v>
      </c>
    </row>
    <row r="155" spans="2:6" ht="12.75">
      <c r="B155" s="23"/>
      <c r="C155" s="24" t="s">
        <v>17</v>
      </c>
      <c r="D155" s="202">
        <f>D156+D157</f>
        <v>0</v>
      </c>
      <c r="E155" s="203">
        <f>E156+E157</f>
        <v>0</v>
      </c>
      <c r="F155" s="204">
        <f>F156+F157</f>
        <v>0</v>
      </c>
    </row>
    <row r="156" spans="2:6" ht="12.75">
      <c r="B156" s="23"/>
      <c r="C156" s="24" t="s">
        <v>6</v>
      </c>
      <c r="D156" s="202">
        <f>-(D89)</f>
        <v>0</v>
      </c>
      <c r="E156" s="203">
        <f>-(E89)</f>
        <v>0</v>
      </c>
      <c r="F156" s="204">
        <f>-(F89)</f>
        <v>0</v>
      </c>
    </row>
    <row r="157" spans="2:6" ht="12.75">
      <c r="B157" s="23"/>
      <c r="C157" s="24" t="s">
        <v>7</v>
      </c>
      <c r="D157" s="202">
        <f>D47+D58</f>
        <v>0</v>
      </c>
      <c r="E157" s="203">
        <f>E47+E58</f>
        <v>0</v>
      </c>
      <c r="F157" s="204">
        <f>F47+F58</f>
        <v>0</v>
      </c>
    </row>
    <row r="158" spans="2:6" ht="12.75">
      <c r="B158" s="23"/>
      <c r="C158" s="24" t="s">
        <v>19</v>
      </c>
      <c r="D158" s="202">
        <f>D159+D160</f>
        <v>0</v>
      </c>
      <c r="E158" s="203">
        <f>E159+E160</f>
        <v>0</v>
      </c>
      <c r="F158" s="204">
        <f>F159+F160</f>
        <v>0</v>
      </c>
    </row>
    <row r="159" spans="2:6" ht="12.75">
      <c r="B159" s="23"/>
      <c r="C159" s="24" t="s">
        <v>4</v>
      </c>
      <c r="D159" s="202">
        <f>-(D96)</f>
        <v>0</v>
      </c>
      <c r="E159" s="203">
        <f>-(E96)</f>
        <v>0</v>
      </c>
      <c r="F159" s="204">
        <f>-(F96)</f>
        <v>0</v>
      </c>
    </row>
    <row r="160" spans="2:6" ht="12.75">
      <c r="B160" s="23"/>
      <c r="C160" s="24" t="s">
        <v>5</v>
      </c>
      <c r="D160" s="202">
        <f>D42+D29+D53</f>
        <v>0</v>
      </c>
      <c r="E160" s="203">
        <f>E42+E29+E53</f>
        <v>0</v>
      </c>
      <c r="F160" s="204">
        <f>F42+F29+F53</f>
        <v>0</v>
      </c>
    </row>
    <row r="161" spans="2:6" ht="12.75">
      <c r="B161" s="23"/>
      <c r="C161" s="24" t="s">
        <v>8</v>
      </c>
      <c r="D161" s="202">
        <f>D162+D163</f>
        <v>0</v>
      </c>
      <c r="E161" s="203">
        <f>E162+E163</f>
        <v>0</v>
      </c>
      <c r="F161" s="204">
        <f>F162+F163</f>
        <v>0</v>
      </c>
    </row>
    <row r="162" spans="2:6" ht="12.75">
      <c r="B162" s="23"/>
      <c r="C162" s="24" t="s">
        <v>9</v>
      </c>
      <c r="D162" s="202">
        <f>D57+D46+D63</f>
        <v>0</v>
      </c>
      <c r="E162" s="203">
        <f>E57+E46+E63</f>
        <v>0</v>
      </c>
      <c r="F162" s="204">
        <f>F57+F46+F63</f>
        <v>0</v>
      </c>
    </row>
    <row r="163" spans="2:6" ht="12.75">
      <c r="B163" s="23"/>
      <c r="C163" s="24" t="s">
        <v>10</v>
      </c>
      <c r="D163" s="202">
        <f>-D88</f>
        <v>0</v>
      </c>
      <c r="E163" s="203">
        <f>-E88</f>
        <v>0</v>
      </c>
      <c r="F163" s="204">
        <f>-F88</f>
        <v>0</v>
      </c>
    </row>
    <row r="164" spans="2:6" ht="12.75">
      <c r="B164" s="27"/>
      <c r="C164" s="92" t="s">
        <v>11</v>
      </c>
      <c r="D164" s="208">
        <f>D150-D152-D155-D158-D161-D151</f>
        <v>0</v>
      </c>
      <c r="E164" s="209">
        <f>E150-E152-E155-E158-E161-E151</f>
        <v>0</v>
      </c>
      <c r="F164" s="210">
        <f>F150-F152-F155-F158-F161-F151</f>
        <v>0</v>
      </c>
    </row>
    <row r="165" spans="2:6" ht="12.75">
      <c r="B165" s="23"/>
      <c r="C165" s="28" t="s">
        <v>16</v>
      </c>
      <c r="D165" s="190"/>
      <c r="E165" s="26"/>
      <c r="F165" s="25"/>
    </row>
    <row r="166" spans="2:6" ht="12.75">
      <c r="B166" s="23"/>
      <c r="C166" s="28" t="s">
        <v>12</v>
      </c>
      <c r="D166" s="190"/>
      <c r="E166" s="26"/>
      <c r="F166" s="25"/>
    </row>
    <row r="167" spans="2:6" ht="12.75">
      <c r="B167" s="23"/>
      <c r="C167" s="28" t="s">
        <v>13</v>
      </c>
      <c r="D167" s="190"/>
      <c r="E167" s="26">
        <f>E109+E65-E101-F109</f>
        <v>0</v>
      </c>
      <c r="F167" s="25">
        <f>D109+F65-F101-F109</f>
        <v>0</v>
      </c>
    </row>
    <row r="168" spans="2:6" ht="12.75">
      <c r="B168" s="23"/>
      <c r="C168" s="28" t="s">
        <v>3</v>
      </c>
      <c r="D168" s="190"/>
      <c r="E168" s="26">
        <f>E114+E115-E28-E30-E41-E43-E52-E54+E95+E97-F114-F115</f>
        <v>0</v>
      </c>
      <c r="F168" s="25">
        <f>D114+D115-F28-F30-F41-F43-F52-F54+F95+F97-F114-F115</f>
        <v>0</v>
      </c>
    </row>
    <row r="169" spans="2:6" ht="12.75">
      <c r="B169" s="23"/>
      <c r="C169" s="28" t="s">
        <v>14</v>
      </c>
      <c r="D169" s="190"/>
      <c r="E169" s="26">
        <f>E117+E89-E47-E58-F117</f>
        <v>0</v>
      </c>
      <c r="F169" s="25">
        <f>D117+F89-F47-F58-F117</f>
        <v>0</v>
      </c>
    </row>
    <row r="170" spans="2:6" ht="12.75">
      <c r="B170" s="23"/>
      <c r="C170" s="28" t="s">
        <v>19</v>
      </c>
      <c r="D170" s="190"/>
      <c r="E170" s="26">
        <f>E116+E96-E29-E42-E53-F116</f>
        <v>0</v>
      </c>
      <c r="F170" s="25">
        <f>D116+F96-F29-F42-F53-F116</f>
        <v>0</v>
      </c>
    </row>
    <row r="171" spans="2:6" ht="13.5" thickBot="1">
      <c r="B171" s="29"/>
      <c r="C171" s="30" t="s">
        <v>15</v>
      </c>
      <c r="D171" s="191"/>
      <c r="E171" s="32">
        <f>E118+E46+E57+E63-E88-F118</f>
        <v>0</v>
      </c>
      <c r="F171" s="31">
        <f>D118+F46+F57+F63-F88-F118</f>
        <v>0</v>
      </c>
    </row>
    <row r="172" spans="2:6" ht="13.5" thickTop="1">
      <c r="B172" s="23"/>
      <c r="C172" s="28" t="s">
        <v>13</v>
      </c>
      <c r="D172" s="190"/>
      <c r="E172" s="26">
        <f>E109-E151-F109</f>
        <v>0</v>
      </c>
      <c r="F172" s="25">
        <f>D109-F151-F109</f>
        <v>0</v>
      </c>
    </row>
    <row r="173" spans="2:6" ht="12.75">
      <c r="B173" s="23"/>
      <c r="C173" s="28" t="s">
        <v>3</v>
      </c>
      <c r="D173" s="190"/>
      <c r="E173" s="26">
        <f>E114+E115-E152-F114-F115</f>
        <v>0</v>
      </c>
      <c r="F173" s="25">
        <f>D114+D115-F152-F114-F115</f>
        <v>0</v>
      </c>
    </row>
    <row r="174" spans="2:6" ht="12.75">
      <c r="B174" s="23"/>
      <c r="C174" s="28" t="s">
        <v>14</v>
      </c>
      <c r="D174" s="190"/>
      <c r="E174" s="26">
        <f>E117-F117-E155</f>
        <v>0</v>
      </c>
      <c r="F174" s="25">
        <f>D117-F117-F155</f>
        <v>0</v>
      </c>
    </row>
    <row r="175" spans="2:6" ht="12.75">
      <c r="B175" s="23"/>
      <c r="C175" s="28" t="s">
        <v>19</v>
      </c>
      <c r="D175" s="190"/>
      <c r="E175" s="26">
        <f>E116-F116-E158</f>
        <v>0</v>
      </c>
      <c r="F175" s="25">
        <f>D116-F116-F158</f>
        <v>0</v>
      </c>
    </row>
    <row r="176" spans="2:6" ht="13.5" thickBot="1">
      <c r="B176" s="29"/>
      <c r="C176" s="30" t="s">
        <v>15</v>
      </c>
      <c r="D176" s="191"/>
      <c r="E176" s="32">
        <f>E118-F118+E161</f>
        <v>0</v>
      </c>
      <c r="F176" s="31">
        <f>D118-F118+F161</f>
        <v>0</v>
      </c>
    </row>
    <row r="177" spans="2:6" ht="13.5" thickTop="1">
      <c r="B177" s="23"/>
      <c r="C177" s="28" t="s">
        <v>116</v>
      </c>
      <c r="D177" s="190">
        <f>D162+D160+D157+D154</f>
        <v>0</v>
      </c>
      <c r="E177" s="192">
        <f>E162+E160+E157+E154</f>
        <v>0</v>
      </c>
      <c r="F177" s="193">
        <f>F162+F160+F157+F154</f>
        <v>0</v>
      </c>
    </row>
    <row r="178" spans="2:6" ht="12.75">
      <c r="B178" s="23"/>
      <c r="C178" s="28" t="s">
        <v>138</v>
      </c>
      <c r="D178" s="190">
        <f>D177+D137-D65</f>
        <v>0</v>
      </c>
      <c r="E178" s="192">
        <f>E177+E137-E65</f>
        <v>0</v>
      </c>
      <c r="F178" s="193">
        <f>F177+F137-F65</f>
        <v>0</v>
      </c>
    </row>
    <row r="179" spans="2:6" ht="12.75">
      <c r="B179" s="23"/>
      <c r="C179" s="28" t="s">
        <v>117</v>
      </c>
      <c r="D179" s="190">
        <f>-(D153+D156+D159+D163)</f>
        <v>0</v>
      </c>
      <c r="E179" s="192">
        <f>-(E153+E156+E159+E163)</f>
        <v>0</v>
      </c>
      <c r="F179" s="193">
        <f>-(F153+F156+F159+F163)</f>
        <v>0</v>
      </c>
    </row>
    <row r="180" spans="2:6" ht="13.5" thickBot="1">
      <c r="B180" s="29"/>
      <c r="C180" s="30" t="s">
        <v>137</v>
      </c>
      <c r="D180" s="191">
        <f>D179+D143-D100</f>
        <v>0</v>
      </c>
      <c r="E180" s="194">
        <f>E179+E143-E101</f>
        <v>0</v>
      </c>
      <c r="F180" s="195">
        <f>F179+F143-F101</f>
        <v>0</v>
      </c>
    </row>
    <row r="181" spans="2:6" ht="13.5" thickTop="1">
      <c r="B181" s="23"/>
      <c r="C181" s="28" t="s">
        <v>139</v>
      </c>
      <c r="D181" s="190">
        <f>D27-D28-D29-D30</f>
        <v>0</v>
      </c>
      <c r="E181" s="192">
        <f>E27-E28-E29-E30</f>
        <v>0</v>
      </c>
      <c r="F181" s="193">
        <f>F27-F28-F29-F30</f>
        <v>0</v>
      </c>
    </row>
    <row r="182" spans="2:6" ht="12.75">
      <c r="B182" s="23"/>
      <c r="C182" s="28" t="s">
        <v>141</v>
      </c>
      <c r="D182" s="190">
        <f>D40-D41-D42-D43</f>
        <v>0</v>
      </c>
      <c r="E182" s="192">
        <f>E40-E41-E42-E43</f>
        <v>0</v>
      </c>
      <c r="F182" s="193">
        <f>F40-F41-F42-F43</f>
        <v>0</v>
      </c>
    </row>
    <row r="183" spans="2:6" ht="12.75">
      <c r="B183" s="23"/>
      <c r="C183" s="28" t="s">
        <v>143</v>
      </c>
      <c r="D183" s="190">
        <f>D45-D46-D47</f>
        <v>0</v>
      </c>
      <c r="E183" s="192">
        <f>E45-E46-E47</f>
        <v>0</v>
      </c>
      <c r="F183" s="193">
        <f>F45-F46-F47</f>
        <v>0</v>
      </c>
    </row>
    <row r="184" spans="2:6" ht="12.75">
      <c r="B184" s="23"/>
      <c r="C184" s="28" t="s">
        <v>140</v>
      </c>
      <c r="D184" s="190">
        <f>D51-D52-D53-D54</f>
        <v>0</v>
      </c>
      <c r="E184" s="192">
        <f>E51-E52-E53-E54</f>
        <v>0</v>
      </c>
      <c r="F184" s="193">
        <f>F51-F52-F53-F54</f>
        <v>0</v>
      </c>
    </row>
    <row r="185" spans="2:6" ht="12.75">
      <c r="B185" s="23"/>
      <c r="C185" s="28" t="s">
        <v>144</v>
      </c>
      <c r="D185" s="190">
        <f>D56-D57-D58</f>
        <v>0</v>
      </c>
      <c r="E185" s="192">
        <f>E56-E57-E58</f>
        <v>0</v>
      </c>
      <c r="F185" s="193">
        <f>F56-F57-F58</f>
        <v>0</v>
      </c>
    </row>
    <row r="186" spans="2:6" ht="13.5" thickBot="1">
      <c r="B186" s="65"/>
      <c r="C186" s="93" t="s">
        <v>146</v>
      </c>
      <c r="D186" s="196">
        <f>D59-D60-D61-D62-D63-D64</f>
        <v>0</v>
      </c>
      <c r="E186" s="197">
        <f>E59-E60-E61-E62-E63-E64</f>
        <v>0</v>
      </c>
      <c r="F186" s="198">
        <f>F59-F60-F61-F62-F63-F64</f>
        <v>0</v>
      </c>
    </row>
    <row r="187" spans="2:6" ht="13.5" thickTop="1">
      <c r="B187" s="23"/>
      <c r="C187" s="28" t="s">
        <v>145</v>
      </c>
      <c r="D187" s="190">
        <f>D86-D87-D88</f>
        <v>0</v>
      </c>
      <c r="E187" s="192">
        <f>E86-E87-E88</f>
        <v>0</v>
      </c>
      <c r="F187" s="193">
        <f>F86-F87-F88</f>
        <v>0</v>
      </c>
    </row>
    <row r="188" spans="2:6" ht="13.5" thickBot="1">
      <c r="B188" s="29"/>
      <c r="C188" s="30" t="s">
        <v>142</v>
      </c>
      <c r="D188" s="191">
        <f>D94-D95-D96-D97</f>
        <v>0</v>
      </c>
      <c r="E188" s="194">
        <f>E94-E95-E96-E97</f>
        <v>0</v>
      </c>
      <c r="F188" s="195">
        <f>F94-F95-F96-F97</f>
        <v>0</v>
      </c>
    </row>
    <row r="189" ht="13.5" thickTop="1"/>
  </sheetData>
  <sheetProtection sheet="1" objects="1" scenarios="1"/>
  <mergeCells count="12">
    <mergeCell ref="B2:F2"/>
    <mergeCell ref="B70:B71"/>
    <mergeCell ref="C70:C71"/>
    <mergeCell ref="B16:B17"/>
    <mergeCell ref="C16:C17"/>
    <mergeCell ref="B135:B136"/>
    <mergeCell ref="C135:C136"/>
    <mergeCell ref="E126:F126"/>
    <mergeCell ref="E127:F127"/>
    <mergeCell ref="E128:F128"/>
    <mergeCell ref="E130:F130"/>
    <mergeCell ref="E129:F129"/>
  </mergeCells>
  <printOptions/>
  <pageMargins left="0.7480314960629921" right="0.7480314960629921" top="0.984251968503937" bottom="0.1968503937007874" header="0.5118110236220472" footer="0.5118110236220472"/>
  <pageSetup fitToHeight="0" fitToWidth="1" horizontalDpi="600" verticalDpi="600" orientation="portrait" paperSize="9" scale="59" r:id="rId1"/>
  <headerFooter alignWithMargins="0">
    <oddFooter>&amp;CΣελίδα &amp;P από &amp;N</oddFooter>
  </headerFooter>
  <rowBreaks count="1" manualBreakCount="1"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workbookViewId="0" topLeftCell="C1">
      <selection activeCell="E18" sqref="E18"/>
    </sheetView>
  </sheetViews>
  <sheetFormatPr defaultColWidth="9.140625" defaultRowHeight="12.75"/>
  <cols>
    <col min="1" max="1" width="4.00390625" style="5" bestFit="1" customWidth="1"/>
    <col min="2" max="2" width="22.00390625" style="7" customWidth="1"/>
    <col min="3" max="3" width="59.00390625" style="0" customWidth="1"/>
    <col min="4" max="6" width="20.7109375" style="0" customWidth="1"/>
    <col min="7" max="7" width="10.7109375" style="0" customWidth="1"/>
  </cols>
  <sheetData>
    <row r="1" spans="1:2" s="98" customFormat="1" ht="12.75">
      <c r="A1" s="96"/>
      <c r="B1" s="97"/>
    </row>
    <row r="2" spans="1:6" s="98" customFormat="1" ht="18">
      <c r="A2" s="96"/>
      <c r="B2" s="253" t="s">
        <v>129</v>
      </c>
      <c r="C2" s="253"/>
      <c r="D2" s="253"/>
      <c r="E2" s="253"/>
      <c r="F2" s="253"/>
    </row>
    <row r="3" spans="1:6" s="98" customFormat="1" ht="12.75">
      <c r="A3" s="96"/>
      <c r="B3" s="99"/>
      <c r="C3" s="100"/>
      <c r="D3" s="101"/>
      <c r="E3" s="100"/>
      <c r="F3" s="100"/>
    </row>
    <row r="4" spans="1:6" s="98" customFormat="1" ht="12.75">
      <c r="A4" s="96"/>
      <c r="B4" s="102" t="s">
        <v>149</v>
      </c>
      <c r="C4" s="117">
        <f>ΣΕΠΤΕΜΒΡΙΟΣ!C4</f>
        <v>0</v>
      </c>
      <c r="D4" s="100"/>
      <c r="E4" s="100"/>
      <c r="F4" s="100"/>
    </row>
    <row r="5" spans="1:6" s="98" customFormat="1" ht="12.75">
      <c r="A5" s="96"/>
      <c r="B5" s="104"/>
      <c r="C5" s="100"/>
      <c r="D5" s="100"/>
      <c r="E5" s="100"/>
      <c r="F5" s="100"/>
    </row>
    <row r="6" spans="1:6" s="98" customFormat="1" ht="12.75">
      <c r="A6" s="96"/>
      <c r="B6" s="105" t="s">
        <v>150</v>
      </c>
      <c r="C6" s="117">
        <f>ΣΕΠΤΕΜΒΡΙΟΣ!C6</f>
        <v>0</v>
      </c>
      <c r="D6" s="100"/>
      <c r="E6" s="106"/>
      <c r="F6" s="100"/>
    </row>
    <row r="7" spans="1:6" s="98" customFormat="1" ht="12.75">
      <c r="A7" s="96"/>
      <c r="B7" s="105"/>
      <c r="C7" s="100"/>
      <c r="D7" s="100"/>
      <c r="E7" s="106"/>
      <c r="F7" s="100"/>
    </row>
    <row r="8" spans="1:6" s="98" customFormat="1" ht="12.75">
      <c r="A8" s="96"/>
      <c r="B8" s="105" t="s">
        <v>148</v>
      </c>
      <c r="C8" s="222">
        <v>2010</v>
      </c>
      <c r="D8" s="100"/>
      <c r="E8" s="105" t="s">
        <v>147</v>
      </c>
      <c r="F8" s="117">
        <f>ΣΕΠΤΕΜΒΡΙΟΣ!F8</f>
        <v>0</v>
      </c>
    </row>
    <row r="9" spans="1:6" s="98" customFormat="1" ht="12.75">
      <c r="A9" s="96"/>
      <c r="B9" s="105"/>
      <c r="C9" s="100"/>
      <c r="D9" s="100"/>
      <c r="E9" s="100"/>
      <c r="F9" s="105"/>
    </row>
    <row r="10" spans="1:6" s="98" customFormat="1" ht="12.75">
      <c r="A10" s="96"/>
      <c r="B10" s="105" t="s">
        <v>151</v>
      </c>
      <c r="C10" s="222" t="s">
        <v>160</v>
      </c>
      <c r="D10" s="100"/>
      <c r="E10" s="100"/>
      <c r="F10" s="100"/>
    </row>
    <row r="11" spans="1:6" s="98" customFormat="1" ht="12.75">
      <c r="A11" s="96"/>
      <c r="B11" s="105"/>
      <c r="C11" s="100"/>
      <c r="D11" s="100"/>
      <c r="E11" s="100"/>
      <c r="F11" s="100"/>
    </row>
    <row r="12" spans="1:6" s="98" customFormat="1" ht="15.75">
      <c r="A12" s="96"/>
      <c r="B12" s="108" t="s">
        <v>109</v>
      </c>
      <c r="F12" s="107" t="s">
        <v>97</v>
      </c>
    </row>
    <row r="13" spans="1:6" s="98" customFormat="1" ht="12.75">
      <c r="A13" s="96"/>
      <c r="B13" s="97"/>
      <c r="F13" s="107"/>
    </row>
    <row r="14" spans="1:2" s="98" customFormat="1" ht="15.75">
      <c r="A14" s="109" t="s">
        <v>102</v>
      </c>
      <c r="B14" s="110" t="s">
        <v>24</v>
      </c>
    </row>
    <row r="15" spans="1:2" s="98" customFormat="1" ht="13.5" thickBot="1">
      <c r="A15" s="96"/>
      <c r="B15" s="97" t="s">
        <v>96</v>
      </c>
    </row>
    <row r="16" spans="1:7" s="98" customFormat="1" ht="26.25" thickTop="1">
      <c r="A16" s="96"/>
      <c r="B16" s="259" t="s">
        <v>106</v>
      </c>
      <c r="C16" s="261" t="s">
        <v>107</v>
      </c>
      <c r="D16" s="111" t="s">
        <v>98</v>
      </c>
      <c r="E16" s="112" t="s">
        <v>99</v>
      </c>
      <c r="F16" s="113" t="s">
        <v>100</v>
      </c>
      <c r="G16" s="103"/>
    </row>
    <row r="17" spans="1:7" s="98" customFormat="1" ht="77.25" thickBot="1">
      <c r="A17" s="96"/>
      <c r="B17" s="260"/>
      <c r="C17" s="262"/>
      <c r="D17" s="114" t="s">
        <v>159</v>
      </c>
      <c r="E17" s="115"/>
      <c r="F17" s="116" t="s">
        <v>132</v>
      </c>
      <c r="G17" s="103"/>
    </row>
    <row r="18" spans="2:7" ht="13.5" thickTop="1">
      <c r="B18" s="62">
        <v>0</v>
      </c>
      <c r="C18" s="72" t="s">
        <v>35</v>
      </c>
      <c r="D18" s="118">
        <f>ΣΕΠΤΕΜΒΡΙΟΣ!D18</f>
        <v>0</v>
      </c>
      <c r="E18" s="119"/>
      <c r="F18" s="228">
        <f>ΣΕΠΤΕΜΒΡΙΟΣ!F18+ΟΚΤΩΒΡΙΟΣ!E18</f>
        <v>0</v>
      </c>
      <c r="G18" s="51"/>
    </row>
    <row r="19" spans="2:7" ht="13.5" thickBot="1">
      <c r="B19" s="16">
        <v>100</v>
      </c>
      <c r="C19" s="73" t="s">
        <v>36</v>
      </c>
      <c r="D19" s="121">
        <f>ΣΕΠΤΕΜΒΡΙΟΣ!D19</f>
        <v>0</v>
      </c>
      <c r="E19" s="122"/>
      <c r="F19" s="229">
        <f>ΣΕΠΤΕΜΒΡΙΟΣ!F19+ΟΚΤΩΒΡΙΟΣ!E19</f>
        <v>0</v>
      </c>
      <c r="G19" s="51"/>
    </row>
    <row r="20" spans="1:7" s="9" customFormat="1" ht="13.5" thickTop="1">
      <c r="A20" s="5"/>
      <c r="B20" s="62">
        <v>1000</v>
      </c>
      <c r="C20" s="72" t="s">
        <v>37</v>
      </c>
      <c r="D20" s="118">
        <f>ΣΕΠΤΕΜΒΡΙΟΣ!D20</f>
        <v>0</v>
      </c>
      <c r="E20" s="119"/>
      <c r="F20" s="228">
        <f>ΣΕΠΤΕΜΒΡΙΟΣ!F20+ΟΚΤΩΒΡΙΟΣ!E20</f>
        <v>0</v>
      </c>
      <c r="G20" s="52"/>
    </row>
    <row r="21" spans="1:8" s="9" customFormat="1" ht="13.5" thickBot="1">
      <c r="A21" s="5"/>
      <c r="B21" s="16">
        <v>1100</v>
      </c>
      <c r="C21" s="73" t="s">
        <v>91</v>
      </c>
      <c r="D21" s="121">
        <f>ΣΕΠΤΕΜΒΡΙΟΣ!D21</f>
        <v>0</v>
      </c>
      <c r="E21" s="122"/>
      <c r="F21" s="229">
        <f>ΣΕΠΤΕΜΒΡΙΟΣ!F21+ΟΚΤΩΒΡΙΟΣ!E21</f>
        <v>0</v>
      </c>
      <c r="G21" s="52"/>
      <c r="H21" s="33"/>
    </row>
    <row r="22" spans="1:7" s="9" customFormat="1" ht="13.5" thickTop="1">
      <c r="A22" s="5"/>
      <c r="B22" s="62">
        <v>2000</v>
      </c>
      <c r="C22" s="72" t="s">
        <v>38</v>
      </c>
      <c r="D22" s="118">
        <f>ΣΕΠΤΕΜΒΡΙΟΣ!D22</f>
        <v>0</v>
      </c>
      <c r="E22" s="119"/>
      <c r="F22" s="228">
        <f>ΣΕΠΤΕΜΒΡΙΟΣ!F22+ΟΚΤΩΒΡΙΟΣ!E22</f>
        <v>0</v>
      </c>
      <c r="G22" s="52"/>
    </row>
    <row r="23" spans="1:8" s="9" customFormat="1" ht="12.75">
      <c r="A23" s="5"/>
      <c r="B23" s="10">
        <v>2110</v>
      </c>
      <c r="C23" s="157" t="s">
        <v>92</v>
      </c>
      <c r="D23" s="127">
        <f>ΣΕΠΤΕΜΒΡΙΟΣ!D23</f>
        <v>0</v>
      </c>
      <c r="E23" s="128"/>
      <c r="F23" s="230">
        <f>ΣΕΠΤΕΜΒΡΙΟΣ!F23+ΟΚΤΩΒΡΙΟΣ!E23</f>
        <v>0</v>
      </c>
      <c r="G23" s="52"/>
      <c r="H23" s="33"/>
    </row>
    <row r="24" spans="1:8" s="9" customFormat="1" ht="13.5" thickBot="1">
      <c r="A24" s="5"/>
      <c r="B24" s="81" t="s">
        <v>88</v>
      </c>
      <c r="C24" s="158" t="s">
        <v>93</v>
      </c>
      <c r="D24" s="136">
        <f>ΣΕΠΤΕΜΒΡΙΟΣ!D24</f>
        <v>0</v>
      </c>
      <c r="E24" s="137"/>
      <c r="F24" s="231">
        <f>ΣΕΠΤΕΜΒΡΙΟΣ!F24+ΟΚΤΩΒΡΙΟΣ!E24</f>
        <v>0</v>
      </c>
      <c r="G24" s="52"/>
      <c r="H24" s="33"/>
    </row>
    <row r="25" spans="1:7" s="9" customFormat="1" ht="26.25" thickTop="1">
      <c r="A25" s="5"/>
      <c r="B25" s="62">
        <v>3000</v>
      </c>
      <c r="C25" s="72" t="s">
        <v>39</v>
      </c>
      <c r="D25" s="118">
        <f>ΣΕΠΤΕΜΒΡΙΟΣ!D25</f>
        <v>0</v>
      </c>
      <c r="E25" s="119"/>
      <c r="F25" s="228">
        <f>ΣΕΠΤΕΜΒΡΙΟΣ!F25+ΟΚΤΩΒΡΙΟΣ!E25</f>
        <v>0</v>
      </c>
      <c r="G25" s="52"/>
    </row>
    <row r="26" spans="1:8" s="9" customFormat="1" ht="25.5">
      <c r="A26" s="5"/>
      <c r="B26" s="10" t="s">
        <v>89</v>
      </c>
      <c r="C26" s="74" t="s">
        <v>108</v>
      </c>
      <c r="D26" s="127">
        <f>ΣΕΠΤΕΜΒΡΙΟΣ!D26</f>
        <v>0</v>
      </c>
      <c r="E26" s="128"/>
      <c r="F26" s="230">
        <f>ΣΕΠΤΕΜΒΡΙΟΣ!F26+ΟΚΤΩΒΡΙΟΣ!E26</f>
        <v>0</v>
      </c>
      <c r="G26" s="52"/>
      <c r="H26" s="33"/>
    </row>
    <row r="27" spans="2:7" ht="12.75">
      <c r="B27" s="10">
        <v>3350</v>
      </c>
      <c r="C27" s="74" t="s">
        <v>40</v>
      </c>
      <c r="D27" s="127">
        <f>ΣΕΠΤΕΜΒΡΙΟΣ!D27</f>
        <v>0</v>
      </c>
      <c r="E27" s="128"/>
      <c r="F27" s="230">
        <f>ΣΕΠΤΕΜΒΡΙΟΣ!F27+ΟΚΤΩΒΡΙΟΣ!E27</f>
        <v>0</v>
      </c>
      <c r="G27" s="51"/>
    </row>
    <row r="28" spans="1:7" s="12" customFormat="1" ht="25.5">
      <c r="A28" s="5"/>
      <c r="B28" s="11"/>
      <c r="C28" s="75" t="s">
        <v>152</v>
      </c>
      <c r="D28" s="159">
        <f>ΣΕΠΤΕΜΒΡΙΟΣ!D28</f>
        <v>0</v>
      </c>
      <c r="E28" s="160"/>
      <c r="F28" s="232">
        <f>ΣΕΠΤΕΜΒΡΙΟΣ!F28+ΟΚΤΩΒΡΙΟΣ!E28</f>
        <v>0</v>
      </c>
      <c r="G28" s="52"/>
    </row>
    <row r="29" spans="1:8" s="12" customFormat="1" ht="25.5">
      <c r="A29" s="5"/>
      <c r="B29" s="11"/>
      <c r="C29" s="75" t="s">
        <v>111</v>
      </c>
      <c r="D29" s="159">
        <f>ΣΕΠΤΕΜΒΡΙΟΣ!D29</f>
        <v>0</v>
      </c>
      <c r="E29" s="160"/>
      <c r="F29" s="232">
        <f>ΣΕΠΤΕΜΒΡΙΟΣ!F29+ΟΚΤΩΒΡΙΟΣ!E29</f>
        <v>0</v>
      </c>
      <c r="G29" s="52"/>
      <c r="H29" s="13"/>
    </row>
    <row r="30" spans="1:7" s="12" customFormat="1" ht="25.5">
      <c r="A30" s="5"/>
      <c r="B30" s="11"/>
      <c r="C30" s="75" t="s">
        <v>112</v>
      </c>
      <c r="D30" s="159">
        <f>ΣΕΠΤΕΜΒΡΙΟΣ!D30</f>
        <v>0</v>
      </c>
      <c r="E30" s="160"/>
      <c r="F30" s="232">
        <f>ΣΕΠΤΕΜΒΡΙΟΣ!F30+ΟΚΤΩΒΡΙΟΣ!E30</f>
        <v>0</v>
      </c>
      <c r="G30" s="52"/>
    </row>
    <row r="31" spans="1:7" s="12" customFormat="1" ht="12.75">
      <c r="A31" s="5"/>
      <c r="B31" s="11">
        <v>3394</v>
      </c>
      <c r="C31" s="14" t="s">
        <v>41</v>
      </c>
      <c r="D31" s="133">
        <f>ΣΕΠΤΕΜΒΡΙΟΣ!D31</f>
        <v>0</v>
      </c>
      <c r="E31" s="134"/>
      <c r="F31" s="233">
        <f>ΣΕΠΤΕΜΒΡΙΟΣ!F31+ΟΚΤΩΒΡΙΟΣ!E31</f>
        <v>0</v>
      </c>
      <c r="G31" s="53"/>
    </row>
    <row r="32" spans="2:7" ht="12.75">
      <c r="B32" s="10">
        <v>3510</v>
      </c>
      <c r="C32" s="74" t="s">
        <v>23</v>
      </c>
      <c r="D32" s="127">
        <f>ΣΕΠΤΕΜΒΡΙΟΣ!D32</f>
        <v>0</v>
      </c>
      <c r="E32" s="128"/>
      <c r="F32" s="230">
        <f>ΣΕΠΤΕΜΒΡΙΟΣ!F32+ΟΚΤΩΒΡΙΟΣ!E32</f>
        <v>0</v>
      </c>
      <c r="G32" s="51"/>
    </row>
    <row r="33" spans="2:8" ht="13.5" thickBot="1">
      <c r="B33" s="162">
        <v>3520</v>
      </c>
      <c r="C33" s="158" t="s">
        <v>90</v>
      </c>
      <c r="D33" s="136">
        <f>ΣΕΠΤΕΜΒΡΙΟΣ!D33</f>
        <v>0</v>
      </c>
      <c r="E33" s="137"/>
      <c r="F33" s="231">
        <f>ΣΕΠΤΕΜΒΡΙΟΣ!F33+ΟΚΤΩΒΡΙΟΣ!E33</f>
        <v>0</v>
      </c>
      <c r="G33" s="51"/>
      <c r="H33" s="33"/>
    </row>
    <row r="34" spans="1:7" s="9" customFormat="1" ht="27" thickBot="1" thickTop="1">
      <c r="A34" s="5"/>
      <c r="B34" s="67">
        <v>4000</v>
      </c>
      <c r="C34" s="76" t="s">
        <v>42</v>
      </c>
      <c r="D34" s="139">
        <f>ΣΕΠΤΕΜΒΡΙΟΣ!D34</f>
        <v>0</v>
      </c>
      <c r="E34" s="140"/>
      <c r="F34" s="234">
        <f>ΣΕΠΤΕΜΒΡΙΟΣ!F34+ΟΚΤΩΒΡΙΟΣ!E34</f>
        <v>0</v>
      </c>
      <c r="G34" s="52"/>
    </row>
    <row r="35" spans="1:7" s="9" customFormat="1" ht="13.5" thickTop="1">
      <c r="A35" s="5"/>
      <c r="B35" s="62">
        <v>5000</v>
      </c>
      <c r="C35" s="72" t="s">
        <v>43</v>
      </c>
      <c r="D35" s="118">
        <f>ΣΕΠΤΕΜΒΡΙΟΣ!D35</f>
        <v>0</v>
      </c>
      <c r="E35" s="119"/>
      <c r="F35" s="228">
        <f>ΣΕΠΤΕΜΒΡΙΟΣ!F35+ΟΚΤΩΒΡΙΟΣ!E35</f>
        <v>0</v>
      </c>
      <c r="G35" s="52"/>
    </row>
    <row r="36" spans="1:8" s="9" customFormat="1" ht="13.5" thickBot="1">
      <c r="A36" s="5"/>
      <c r="B36" s="16">
        <v>5200</v>
      </c>
      <c r="C36" s="73" t="s">
        <v>94</v>
      </c>
      <c r="D36" s="121">
        <f>ΣΕΠΤΕΜΒΡΙΟΣ!D36</f>
        <v>0</v>
      </c>
      <c r="E36" s="122"/>
      <c r="F36" s="229">
        <f>ΣΕΠΤΕΜΒΡΙΟΣ!F36+ΟΚΤΩΒΡΙΟΣ!E36</f>
        <v>0</v>
      </c>
      <c r="G36" s="52"/>
      <c r="H36" s="33"/>
    </row>
    <row r="37" spans="1:7" s="9" customFormat="1" ht="13.5" thickTop="1">
      <c r="A37" s="5"/>
      <c r="B37" s="62">
        <v>6000</v>
      </c>
      <c r="C37" s="72" t="s">
        <v>44</v>
      </c>
      <c r="D37" s="118">
        <f>ΣΕΠΤΕΜΒΡΙΟΣ!D37</f>
        <v>0</v>
      </c>
      <c r="E37" s="119"/>
      <c r="F37" s="228">
        <f>ΣΕΠΤΕΜΒΡΙΟΣ!F37+ΟΚΤΩΒΡΙΟΣ!E37</f>
        <v>0</v>
      </c>
      <c r="G37" s="52"/>
    </row>
    <row r="38" spans="2:7" ht="12.75">
      <c r="B38" s="8">
        <v>6100</v>
      </c>
      <c r="C38" s="77" t="s">
        <v>45</v>
      </c>
      <c r="D38" s="124">
        <f>ΣΕΠΤΕΜΒΡΙΟΣ!D38</f>
        <v>0</v>
      </c>
      <c r="E38" s="125"/>
      <c r="F38" s="235">
        <f>ΣΕΠΤΕΜΒΡΙΟΣ!F38+ΟΚΤΩΒΡΙΟΣ!E38</f>
        <v>0</v>
      </c>
      <c r="G38" s="51"/>
    </row>
    <row r="39" spans="2:7" ht="12.75">
      <c r="B39" s="10">
        <v>6110</v>
      </c>
      <c r="C39" s="74" t="s">
        <v>36</v>
      </c>
      <c r="D39" s="127">
        <f>ΣΕΠΤΕΜΒΡΙΟΣ!D39</f>
        <v>0</v>
      </c>
      <c r="E39" s="128"/>
      <c r="F39" s="230">
        <f>ΣΕΠΤΕΜΒΡΙΟΣ!F39+ΟΚΤΩΒΡΙΟΣ!E39</f>
        <v>0</v>
      </c>
      <c r="G39" s="51"/>
    </row>
    <row r="40" spans="2:7" ht="12.75">
      <c r="B40" s="11">
        <v>6435</v>
      </c>
      <c r="C40" s="14" t="s">
        <v>46</v>
      </c>
      <c r="D40" s="133">
        <f>ΣΕΠΤΕΜΒΡΙΟΣ!D40</f>
        <v>0</v>
      </c>
      <c r="E40" s="134"/>
      <c r="F40" s="233">
        <f>ΣΕΠΤΕΜΒΡΙΟΣ!F40+ΟΚΤΩΒΡΙΟΣ!E40</f>
        <v>0</v>
      </c>
      <c r="G40" s="51"/>
    </row>
    <row r="41" spans="2:7" ht="25.5">
      <c r="B41" s="11"/>
      <c r="C41" s="75" t="s">
        <v>152</v>
      </c>
      <c r="D41" s="159">
        <f>ΣΕΠΤΕΜΒΡΙΟΣ!D41</f>
        <v>0</v>
      </c>
      <c r="E41" s="160"/>
      <c r="F41" s="232">
        <f>ΣΕΠΤΕΜΒΡΙΟΣ!F41+ΟΚΤΩΒΡΙΟΣ!E41</f>
        <v>0</v>
      </c>
      <c r="G41" s="52"/>
    </row>
    <row r="42" spans="2:8" ht="25.5">
      <c r="B42" s="11"/>
      <c r="C42" s="75" t="s">
        <v>111</v>
      </c>
      <c r="D42" s="159">
        <f>ΣΕΠΤΕΜΒΡΙΟΣ!D42</f>
        <v>0</v>
      </c>
      <c r="E42" s="160"/>
      <c r="F42" s="232">
        <f>ΣΕΠΤΕΜΒΡΙΟΣ!F42+ΟΚΤΩΒΡΙΟΣ!E42</f>
        <v>0</v>
      </c>
      <c r="G42" s="52"/>
      <c r="H42" s="15"/>
    </row>
    <row r="43" spans="2:7" ht="25.5">
      <c r="B43" s="11"/>
      <c r="C43" s="75" t="s">
        <v>112</v>
      </c>
      <c r="D43" s="159">
        <f>ΣΕΠΤΕΜΒΡΙΟΣ!D43</f>
        <v>0</v>
      </c>
      <c r="E43" s="160"/>
      <c r="F43" s="232">
        <f>ΣΕΠΤΕΜΒΡΙΟΣ!F43+ΟΚΤΩΒΡΙΟΣ!E43</f>
        <v>0</v>
      </c>
      <c r="G43" s="52"/>
    </row>
    <row r="44" spans="2:7" ht="13.5" thickBot="1">
      <c r="B44" s="68">
        <v>6451</v>
      </c>
      <c r="C44" s="78" t="s">
        <v>23</v>
      </c>
      <c r="D44" s="142">
        <f>ΣΕΠΤΕΜΒΡΙΟΣ!D44</f>
        <v>0</v>
      </c>
      <c r="E44" s="143"/>
      <c r="F44" s="236">
        <f>ΣΕΠΤΕΜΒΡΙΟΣ!F44+ΟΚΤΩΒΡΙΟΣ!E44</f>
        <v>0</v>
      </c>
      <c r="G44" s="51"/>
    </row>
    <row r="45" spans="2:7" ht="13.5" thickTop="1">
      <c r="B45" s="62">
        <v>7000</v>
      </c>
      <c r="C45" s="72" t="s">
        <v>47</v>
      </c>
      <c r="D45" s="118">
        <f>ΣΕΠΤΕΜΒΡΙΟΣ!D45</f>
        <v>0</v>
      </c>
      <c r="E45" s="119"/>
      <c r="F45" s="228">
        <f>ΣΕΠΤΕΜΒΡΙΟΣ!F45+ΟΚΤΩΒΡΙΟΣ!E45</f>
        <v>0</v>
      </c>
      <c r="G45" s="51"/>
    </row>
    <row r="46" spans="2:8" ht="12.75">
      <c r="B46" s="8">
        <v>7100</v>
      </c>
      <c r="C46" s="77" t="s">
        <v>48</v>
      </c>
      <c r="D46" s="124">
        <f>ΣΕΠΤΕΜΒΡΙΟΣ!D46</f>
        <v>0</v>
      </c>
      <c r="E46" s="125"/>
      <c r="F46" s="235">
        <f>ΣΕΠΤΕΜΒΡΙΟΣ!F46+ΟΚΤΩΒΡΙΟΣ!E46</f>
        <v>0</v>
      </c>
      <c r="G46" s="52"/>
      <c r="H46" s="15"/>
    </row>
    <row r="47" spans="2:8" ht="26.25" thickBot="1">
      <c r="B47" s="16">
        <v>7200</v>
      </c>
      <c r="C47" s="73" t="s">
        <v>49</v>
      </c>
      <c r="D47" s="121">
        <f>ΣΕΠΤΕΜΒΡΙΟΣ!D47</f>
        <v>0</v>
      </c>
      <c r="E47" s="122"/>
      <c r="F47" s="229">
        <f>ΣΕΠΤΕΜΒΡΙΟΣ!F47+ΟΚΤΩΒΡΙΟΣ!E47</f>
        <v>0</v>
      </c>
      <c r="G47" s="52"/>
      <c r="H47" s="15"/>
    </row>
    <row r="48" spans="2:7" ht="13.5" thickTop="1">
      <c r="B48" s="66">
        <v>8000</v>
      </c>
      <c r="C48" s="79" t="s">
        <v>50</v>
      </c>
      <c r="D48" s="145">
        <f>ΣΕΠΤΕΜΒΡΙΟΣ!D48</f>
        <v>0</v>
      </c>
      <c r="E48" s="146"/>
      <c r="F48" s="237">
        <f>ΣΕΠΤΕΜΒΡΙΟΣ!F48+ΟΚΤΩΒΡΙΟΣ!E48</f>
        <v>0</v>
      </c>
      <c r="G48" s="51"/>
    </row>
    <row r="49" spans="2:7" ht="12.75">
      <c r="B49" s="8">
        <v>8100</v>
      </c>
      <c r="C49" s="77" t="s">
        <v>45</v>
      </c>
      <c r="D49" s="124">
        <f>ΣΕΠΤΕΜΒΡΙΟΣ!D49</f>
        <v>0</v>
      </c>
      <c r="E49" s="125"/>
      <c r="F49" s="235">
        <f>ΣΕΠΤΕΜΒΡΙΟΣ!F49+ΟΚΤΩΒΡΙΟΣ!E49</f>
        <v>0</v>
      </c>
      <c r="G49" s="51"/>
    </row>
    <row r="50" spans="2:7" ht="12.75">
      <c r="B50" s="10">
        <v>8110</v>
      </c>
      <c r="C50" s="74" t="s">
        <v>36</v>
      </c>
      <c r="D50" s="127">
        <f>ΣΕΠΤΕΜΒΡΙΟΣ!D50</f>
        <v>0</v>
      </c>
      <c r="E50" s="128"/>
      <c r="F50" s="230">
        <f>ΣΕΠΤΕΜΒΡΙΟΣ!F50+ΟΚΤΩΒΡΙΟΣ!E50</f>
        <v>0</v>
      </c>
      <c r="G50" s="51"/>
    </row>
    <row r="51" spans="2:7" ht="12.75">
      <c r="B51" s="11">
        <v>8435</v>
      </c>
      <c r="C51" s="14" t="s">
        <v>46</v>
      </c>
      <c r="D51" s="133">
        <f>ΣΕΠΤΕΜΒΡΙΟΣ!D51</f>
        <v>0</v>
      </c>
      <c r="E51" s="134"/>
      <c r="F51" s="233">
        <f>ΣΕΠΤΕΜΒΡΙΟΣ!F51+ΟΚΤΩΒΡΙΟΣ!E51</f>
        <v>0</v>
      </c>
      <c r="G51" s="51"/>
    </row>
    <row r="52" spans="2:7" ht="25.5">
      <c r="B52" s="11"/>
      <c r="C52" s="75" t="s">
        <v>152</v>
      </c>
      <c r="D52" s="159">
        <f>ΣΕΠΤΕΜΒΡΙΟΣ!D52</f>
        <v>0</v>
      </c>
      <c r="E52" s="160"/>
      <c r="F52" s="232">
        <f>ΣΕΠΤΕΜΒΡΙΟΣ!F52+ΟΚΤΩΒΡΙΟΣ!E52</f>
        <v>0</v>
      </c>
      <c r="G52" s="52"/>
    </row>
    <row r="53" spans="2:8" ht="25.5">
      <c r="B53" s="11"/>
      <c r="C53" s="75" t="s">
        <v>111</v>
      </c>
      <c r="D53" s="159">
        <f>ΣΕΠΤΕΜΒΡΙΟΣ!D53</f>
        <v>0</v>
      </c>
      <c r="E53" s="160"/>
      <c r="F53" s="232">
        <f>ΣΕΠΤΕΜΒΡΙΟΣ!F53+ΟΚΤΩΒΡΙΟΣ!E53</f>
        <v>0</v>
      </c>
      <c r="G53" s="52"/>
      <c r="H53" s="15"/>
    </row>
    <row r="54" spans="2:7" ht="25.5">
      <c r="B54" s="11"/>
      <c r="C54" s="75" t="s">
        <v>112</v>
      </c>
      <c r="D54" s="159">
        <f>ΣΕΠΤΕΜΒΡΙΟΣ!D54</f>
        <v>0</v>
      </c>
      <c r="E54" s="160"/>
      <c r="F54" s="232">
        <f>ΣΕΠΤΕΜΒΡΙΟΣ!F54+ΟΚΤΩΒΡΙΟΣ!E54</f>
        <v>0</v>
      </c>
      <c r="G54" s="52"/>
    </row>
    <row r="55" spans="2:7" ht="12.75">
      <c r="B55" s="11">
        <v>8451</v>
      </c>
      <c r="C55" s="14" t="s">
        <v>23</v>
      </c>
      <c r="D55" s="130">
        <f>ΣΕΠΤΕΜΒΡΙΟΣ!D55</f>
        <v>0</v>
      </c>
      <c r="E55" s="131"/>
      <c r="F55" s="238">
        <f>ΣΕΠΤΕΜΒΡΙΟΣ!F55+ΟΚΤΩΒΡΙΟΣ!E55</f>
        <v>0</v>
      </c>
      <c r="G55" s="51"/>
    </row>
    <row r="56" spans="2:7" ht="12.75">
      <c r="B56" s="8">
        <v>8700</v>
      </c>
      <c r="C56" s="77" t="s">
        <v>51</v>
      </c>
      <c r="D56" s="148">
        <f>ΣΕΠΤΕΜΒΡΙΟΣ!D56</f>
        <v>0</v>
      </c>
      <c r="E56" s="149"/>
      <c r="F56" s="239">
        <f>ΣΕΠΤΕΜΒΡΙΟΣ!F56+ΟΚΤΩΒΡΙΟΣ!E56</f>
        <v>0</v>
      </c>
      <c r="G56" s="51"/>
    </row>
    <row r="57" spans="2:8" ht="12.75">
      <c r="B57" s="10">
        <v>8710</v>
      </c>
      <c r="C57" s="74" t="s">
        <v>48</v>
      </c>
      <c r="D57" s="127">
        <f>ΣΕΠΤΕΜΒΡΙΟΣ!D57</f>
        <v>0</v>
      </c>
      <c r="E57" s="128"/>
      <c r="F57" s="230">
        <f>ΣΕΠΤΕΜΒΡΙΟΣ!F57+ΟΚΤΩΒΡΙΟΣ!E57</f>
        <v>0</v>
      </c>
      <c r="G57" s="52"/>
      <c r="H57" s="15"/>
    </row>
    <row r="58" spans="2:8" ht="13.5" thickBot="1">
      <c r="B58" s="69">
        <v>8720</v>
      </c>
      <c r="C58" s="80" t="s">
        <v>52</v>
      </c>
      <c r="D58" s="151">
        <f>ΣΕΠΤΕΜΒΡΙΟΣ!D58</f>
        <v>0</v>
      </c>
      <c r="E58" s="152"/>
      <c r="F58" s="240">
        <f>ΣΕΠΤΕΜΒΡΙΟΣ!F58+ΟΚΤΩΒΡΙΟΣ!E58</f>
        <v>0</v>
      </c>
      <c r="G58" s="52"/>
      <c r="H58" s="15"/>
    </row>
    <row r="59" spans="2:7" ht="13.5" thickTop="1">
      <c r="B59" s="62">
        <v>9000</v>
      </c>
      <c r="C59" s="72" t="s">
        <v>53</v>
      </c>
      <c r="D59" s="118">
        <f>ΣΕΠΤΕΜΒΡΙΟΣ!D59</f>
        <v>0</v>
      </c>
      <c r="E59" s="119"/>
      <c r="F59" s="228">
        <f>ΣΕΠΤΕΜΒΡΙΟΣ!F59+ΟΚΤΩΒΡΙΟΣ!E59</f>
        <v>0</v>
      </c>
      <c r="G59" s="51"/>
    </row>
    <row r="60" spans="2:7" ht="25.5">
      <c r="B60" s="8" t="s">
        <v>54</v>
      </c>
      <c r="C60" s="77" t="s">
        <v>55</v>
      </c>
      <c r="D60" s="124">
        <f>ΣΕΠΤΕΜΒΡΙΟΣ!D60</f>
        <v>0</v>
      </c>
      <c r="E60" s="125"/>
      <c r="F60" s="235">
        <f>ΣΕΠΤΕΜΒΡΙΟΣ!F60+ΟΚΤΩΒΡΙΟΣ!E60</f>
        <v>0</v>
      </c>
      <c r="G60" s="51"/>
    </row>
    <row r="61" spans="2:7" ht="25.5">
      <c r="B61" s="8" t="s">
        <v>56</v>
      </c>
      <c r="C61" s="77" t="s">
        <v>57</v>
      </c>
      <c r="D61" s="124">
        <f>ΣΕΠΤΕΜΒΡΙΟΣ!D61</f>
        <v>0</v>
      </c>
      <c r="E61" s="125"/>
      <c r="F61" s="235">
        <f>ΣΕΠΤΕΜΒΡΙΟΣ!F61+ΟΚΤΩΒΡΙΟΣ!E61</f>
        <v>0</v>
      </c>
      <c r="G61" s="51"/>
    </row>
    <row r="62" spans="2:7" ht="22.5" customHeight="1">
      <c r="B62" s="8" t="s">
        <v>58</v>
      </c>
      <c r="C62" s="77" t="s">
        <v>59</v>
      </c>
      <c r="D62" s="124">
        <f>ΣΕΠΤΕΜΒΡΙΟΣ!D62</f>
        <v>0</v>
      </c>
      <c r="E62" s="125"/>
      <c r="F62" s="235">
        <f>ΣΕΠΤΕΜΒΡΙΟΣ!F62+ΟΚΤΩΒΡΙΟΣ!E62</f>
        <v>0</v>
      </c>
      <c r="G62" s="51"/>
    </row>
    <row r="63" spans="2:8" ht="25.5">
      <c r="B63" s="8">
        <v>9700</v>
      </c>
      <c r="C63" s="77" t="s">
        <v>60</v>
      </c>
      <c r="D63" s="148">
        <f>ΣΕΠΤΕΜΒΡΙΟΣ!D63</f>
        <v>0</v>
      </c>
      <c r="E63" s="149"/>
      <c r="F63" s="239">
        <f>ΣΕΠΤΕΜΒΡΙΟΣ!F63+ΟΚΤΩΒΡΙΟΣ!E63</f>
        <v>0</v>
      </c>
      <c r="G63" s="52"/>
      <c r="H63" s="15"/>
    </row>
    <row r="64" spans="2:7" ht="13.5" thickBot="1">
      <c r="B64" s="16">
        <v>9900</v>
      </c>
      <c r="C64" s="73" t="s">
        <v>61</v>
      </c>
      <c r="D64" s="121">
        <f>ΣΕΠΤΕΜΒΡΙΟΣ!D64</f>
        <v>0</v>
      </c>
      <c r="E64" s="122"/>
      <c r="F64" s="229">
        <f>ΣΕΠΤΕΜΒΡΙΟΣ!F64+ΟΚΤΩΒΡΙΟΣ!E64</f>
        <v>0</v>
      </c>
      <c r="G64" s="51"/>
    </row>
    <row r="65" spans="2:7" ht="27" thickBot="1" thickTop="1">
      <c r="B65" s="17"/>
      <c r="C65" s="59" t="s">
        <v>62</v>
      </c>
      <c r="D65" s="154">
        <f>D18+D20+D22+D25+D34+D35+D37+D45+D48+D59</f>
        <v>0</v>
      </c>
      <c r="E65" s="155">
        <f>E18+E20+E22+E25+E34+E35+E37+E45+E48+E59</f>
        <v>0</v>
      </c>
      <c r="F65" s="156">
        <f>F18+F20+F22+F25+F34+F35+F37+F45+F48+F59</f>
        <v>0</v>
      </c>
      <c r="G65" s="51"/>
    </row>
    <row r="66" spans="2:7" ht="13.5" thickTop="1">
      <c r="B66" s="18"/>
      <c r="C66" s="19"/>
      <c r="D66" s="19"/>
      <c r="E66" s="3"/>
      <c r="F66" s="3"/>
      <c r="G66" s="51"/>
    </row>
    <row r="67" spans="2:7" ht="12.75">
      <c r="B67" s="18"/>
      <c r="C67" s="19"/>
      <c r="D67" s="19"/>
      <c r="E67" s="3"/>
      <c r="F67" s="3"/>
      <c r="G67" s="51"/>
    </row>
    <row r="68" spans="1:7" ht="15.75">
      <c r="A68" s="43" t="s">
        <v>103</v>
      </c>
      <c r="B68" s="42" t="s">
        <v>30</v>
      </c>
      <c r="C68" s="20"/>
      <c r="D68" s="20"/>
      <c r="E68" s="3"/>
      <c r="F68" s="3"/>
      <c r="G68" s="51"/>
    </row>
    <row r="69" spans="1:7" ht="16.5" thickBot="1">
      <c r="A69" s="43"/>
      <c r="B69" s="42"/>
      <c r="C69" s="20"/>
      <c r="D69" s="20"/>
      <c r="E69" s="3"/>
      <c r="F69" s="3"/>
      <c r="G69" s="51"/>
    </row>
    <row r="70" spans="1:7" ht="26.25" thickTop="1">
      <c r="A70" s="43"/>
      <c r="B70" s="263" t="s">
        <v>106</v>
      </c>
      <c r="C70" s="265" t="s">
        <v>107</v>
      </c>
      <c r="D70" s="70" t="s">
        <v>98</v>
      </c>
      <c r="E70" s="44" t="s">
        <v>99</v>
      </c>
      <c r="F70" s="45" t="s">
        <v>100</v>
      </c>
      <c r="G70" s="51"/>
    </row>
    <row r="71" spans="2:7" ht="77.25" thickBot="1">
      <c r="B71" s="264"/>
      <c r="C71" s="266"/>
      <c r="D71" s="71" t="s">
        <v>159</v>
      </c>
      <c r="E71" s="46"/>
      <c r="F71" s="47" t="s">
        <v>132</v>
      </c>
      <c r="G71" s="51"/>
    </row>
    <row r="72" spans="2:7" ht="13.5" thickTop="1">
      <c r="B72" s="62">
        <v>0</v>
      </c>
      <c r="C72" s="72" t="s">
        <v>63</v>
      </c>
      <c r="D72" s="118">
        <f>ΣΕΠΤΕΜΒΡΙΟΣ!D72</f>
        <v>0</v>
      </c>
      <c r="E72" s="119"/>
      <c r="F72" s="228">
        <f>ΣΕΠΤΕΜΒΡΙΟΣ!F72+ΟΚΤΩΒΡΙΟΣ!E72</f>
        <v>0</v>
      </c>
      <c r="G72" s="51"/>
    </row>
    <row r="73" spans="2:7" ht="25.5">
      <c r="B73" s="8" t="s">
        <v>64</v>
      </c>
      <c r="C73" s="77" t="s">
        <v>65</v>
      </c>
      <c r="D73" s="124">
        <f>ΣΕΠΤΕΜΒΡΙΟΣ!D73</f>
        <v>0</v>
      </c>
      <c r="E73" s="125"/>
      <c r="F73" s="235">
        <f>ΣΕΠΤΕΜΒΡΙΟΣ!F73+ΟΚΤΩΒΡΙΟΣ!E73</f>
        <v>0</v>
      </c>
      <c r="G73" s="51"/>
    </row>
    <row r="74" spans="2:7" ht="12.75">
      <c r="B74" s="10">
        <v>550</v>
      </c>
      <c r="C74" s="74" t="s">
        <v>66</v>
      </c>
      <c r="D74" s="127">
        <f>ΣΕΠΤΕΜΒΡΙΟΣ!D74</f>
        <v>0</v>
      </c>
      <c r="E74" s="128"/>
      <c r="F74" s="230">
        <f>ΣΕΠΤΕΜΒΡΙΟΣ!F74+ΟΚΤΩΒΡΙΟΣ!E74</f>
        <v>0</v>
      </c>
      <c r="G74" s="51"/>
    </row>
    <row r="75" spans="2:7" ht="12.75">
      <c r="B75" s="8">
        <v>600</v>
      </c>
      <c r="C75" s="77" t="s">
        <v>67</v>
      </c>
      <c r="D75" s="124">
        <f>ΣΕΠΤΕΜΒΡΙΟΣ!D75</f>
        <v>0</v>
      </c>
      <c r="E75" s="125"/>
      <c r="F75" s="235">
        <f>ΣΕΠΤΕΜΒΡΙΟΣ!F75+ΟΚΤΩΒΡΙΟΣ!E75</f>
        <v>0</v>
      </c>
      <c r="G75" s="51"/>
    </row>
    <row r="76" spans="2:7" ht="12.75">
      <c r="B76" s="10">
        <v>610</v>
      </c>
      <c r="C76" s="74" t="s">
        <v>68</v>
      </c>
      <c r="D76" s="127">
        <f>ΣΕΠΤΕΜΒΡΙΟΣ!D76</f>
        <v>0</v>
      </c>
      <c r="E76" s="128"/>
      <c r="F76" s="230">
        <f>ΣΕΠΤΕΜΒΡΙΟΣ!F76+ΟΚΤΩΒΡΙΟΣ!E76</f>
        <v>0</v>
      </c>
      <c r="G76" s="51"/>
    </row>
    <row r="77" spans="2:7" ht="12.75">
      <c r="B77" s="10">
        <v>620</v>
      </c>
      <c r="C77" s="74" t="s">
        <v>69</v>
      </c>
      <c r="D77" s="127">
        <f>ΣΕΠΤΕΜΒΡΙΟΣ!D77</f>
        <v>0</v>
      </c>
      <c r="E77" s="128"/>
      <c r="F77" s="230">
        <f>ΣΕΠΤΕΜΒΡΙΟΣ!F77+ΟΚΤΩΒΡΙΟΣ!E77</f>
        <v>0</v>
      </c>
      <c r="G77" s="51"/>
    </row>
    <row r="78" spans="2:7" ht="12.75">
      <c r="B78" s="10">
        <v>670</v>
      </c>
      <c r="C78" s="74" t="s">
        <v>70</v>
      </c>
      <c r="D78" s="127">
        <f>ΣΕΠΤΕΜΒΡΙΟΣ!D78</f>
        <v>0</v>
      </c>
      <c r="E78" s="128"/>
      <c r="F78" s="230">
        <f>ΣΕΠΤΕΜΒΡΙΟΣ!F78+ΟΚΤΩΒΡΙΟΣ!E78</f>
        <v>0</v>
      </c>
      <c r="G78" s="51"/>
    </row>
    <row r="79" spans="2:7" ht="13.5" thickBot="1">
      <c r="B79" s="81">
        <v>680</v>
      </c>
      <c r="C79" s="83" t="s">
        <v>71</v>
      </c>
      <c r="D79" s="136">
        <f>ΣΕΠΤΕΜΒΡΙΟΣ!D79</f>
        <v>0</v>
      </c>
      <c r="E79" s="137"/>
      <c r="F79" s="231">
        <f>ΣΕΠΤΕΜΒΡΙΟΣ!F79+ΟΚΤΩΒΡΙΟΣ!E79</f>
        <v>0</v>
      </c>
      <c r="G79" s="51"/>
    </row>
    <row r="80" spans="2:7" ht="26.25" thickTop="1">
      <c r="B80" s="62">
        <v>1000</v>
      </c>
      <c r="C80" s="72" t="s">
        <v>72</v>
      </c>
      <c r="D80" s="118">
        <f>ΣΕΠΤΕΜΒΡΙΟΣ!D80</f>
        <v>0</v>
      </c>
      <c r="E80" s="119"/>
      <c r="F80" s="228">
        <f>ΣΕΠΤΕΜΒΡΙΟΣ!F80+ΟΚΤΩΒΡΙΟΣ!E80</f>
        <v>0</v>
      </c>
      <c r="G80" s="51"/>
    </row>
    <row r="81" spans="2:8" ht="13.5" thickBot="1">
      <c r="B81" s="81">
        <v>1310</v>
      </c>
      <c r="C81" s="83" t="s">
        <v>95</v>
      </c>
      <c r="D81" s="136">
        <f>ΣΕΠΤΕΜΒΡΙΟΣ!D81</f>
        <v>0</v>
      </c>
      <c r="E81" s="137"/>
      <c r="F81" s="231">
        <f>ΣΕΠΤΕΜΒΡΙΟΣ!F81+ΟΚΤΩΒΡΙΟΣ!E81</f>
        <v>0</v>
      </c>
      <c r="G81" s="51"/>
      <c r="H81" s="33"/>
    </row>
    <row r="82" spans="2:7" ht="14.25" thickBot="1" thickTop="1">
      <c r="B82" s="82">
        <v>2000</v>
      </c>
      <c r="C82" s="84" t="s">
        <v>73</v>
      </c>
      <c r="D82" s="163">
        <f>ΣΕΠΤΕΜΒΡΙΟΣ!D82</f>
        <v>0</v>
      </c>
      <c r="E82" s="164"/>
      <c r="F82" s="241">
        <f>ΣΕΠΤΕΜΒΡΙΟΣ!F82+ΟΚΤΩΒΡΙΟΣ!E82</f>
        <v>0</v>
      </c>
      <c r="G82" s="51"/>
    </row>
    <row r="83" spans="2:7" ht="27" thickBot="1" thickTop="1">
      <c r="B83" s="82">
        <v>3000</v>
      </c>
      <c r="C83" s="84" t="s">
        <v>74</v>
      </c>
      <c r="D83" s="163">
        <f>ΣΕΠΤΕΜΒΡΙΟΣ!D83</f>
        <v>0</v>
      </c>
      <c r="E83" s="164"/>
      <c r="F83" s="241">
        <f>ΣΕΠΤΕΜΒΡΙΟΣ!F83+ΟΚΤΩΒΡΙΟΣ!E83</f>
        <v>0</v>
      </c>
      <c r="G83" s="51"/>
    </row>
    <row r="84" spans="2:7" ht="39.75" thickBot="1" thickTop="1">
      <c r="B84" s="82">
        <v>4000</v>
      </c>
      <c r="C84" s="84" t="s">
        <v>75</v>
      </c>
      <c r="D84" s="163">
        <f>ΣΕΠΤΕΜΒΡΙΟΣ!D84</f>
        <v>0</v>
      </c>
      <c r="E84" s="164"/>
      <c r="F84" s="241">
        <f>ΣΕΠΤΕΜΒΡΙΟΣ!F84+ΟΚΤΩΒΡΙΟΣ!E84</f>
        <v>0</v>
      </c>
      <c r="G84" s="51"/>
    </row>
    <row r="85" spans="2:7" ht="13.5" thickTop="1">
      <c r="B85" s="62">
        <v>6000</v>
      </c>
      <c r="C85" s="72" t="s">
        <v>76</v>
      </c>
      <c r="D85" s="118">
        <f>ΣΕΠΤΕΜΒΡΙΟΣ!D85</f>
        <v>0</v>
      </c>
      <c r="E85" s="119"/>
      <c r="F85" s="228">
        <f>ΣΕΠΤΕΜΒΡΙΟΣ!F85+ΟΚΤΩΒΡΙΟΣ!E85</f>
        <v>0</v>
      </c>
      <c r="G85" s="51"/>
    </row>
    <row r="86" spans="2:7" ht="10.5" customHeight="1">
      <c r="B86" s="8">
        <v>6100</v>
      </c>
      <c r="C86" s="77" t="s">
        <v>77</v>
      </c>
      <c r="D86" s="124">
        <f>ΣΕΠΤΕΜΒΡΙΟΣ!D86</f>
        <v>0</v>
      </c>
      <c r="E86" s="125"/>
      <c r="F86" s="235">
        <f>ΣΕΠΤΕΜΒΡΙΟΣ!F86+ΟΚΤΩΒΡΙΟΣ!E86</f>
        <v>0</v>
      </c>
      <c r="G86" s="51"/>
    </row>
    <row r="87" spans="2:7" ht="12.75">
      <c r="B87" s="10">
        <v>6110</v>
      </c>
      <c r="C87" s="74" t="s">
        <v>78</v>
      </c>
      <c r="D87" s="127">
        <f>ΣΕΠΤΕΜΒΡΙΟΣ!D87</f>
        <v>0</v>
      </c>
      <c r="E87" s="128"/>
      <c r="F87" s="230">
        <f>ΣΕΠΤΕΜΒΡΙΟΣ!F87+ΟΚΤΩΒΡΙΟΣ!E87</f>
        <v>0</v>
      </c>
      <c r="G87" s="51"/>
    </row>
    <row r="88" spans="2:7" ht="12.75">
      <c r="B88" s="10">
        <v>6120</v>
      </c>
      <c r="C88" s="74" t="s">
        <v>79</v>
      </c>
      <c r="D88" s="166">
        <f>ΣΕΠΤΕΜΒΡΙΟΣ!D88</f>
        <v>0</v>
      </c>
      <c r="E88" s="167"/>
      <c r="F88" s="242">
        <f>ΣΕΠΤΕΜΒΡΙΟΣ!F88+ΟΚΤΩΒΡΙΟΣ!E88</f>
        <v>0</v>
      </c>
      <c r="G88" s="52"/>
    </row>
    <row r="89" spans="2:8" ht="13.5" thickBot="1">
      <c r="B89" s="16">
        <v>6200</v>
      </c>
      <c r="C89" s="73" t="s">
        <v>80</v>
      </c>
      <c r="D89" s="169">
        <f>ΣΕΠΤΕΜΒΡΙΟΣ!D89</f>
        <v>0</v>
      </c>
      <c r="E89" s="170"/>
      <c r="F89" s="243">
        <f>ΣΕΠΤΕΜΒΡΙΟΣ!F89+ΟΚΤΩΒΡΙΟΣ!E89</f>
        <v>0</v>
      </c>
      <c r="G89" s="52"/>
      <c r="H89" s="15"/>
    </row>
    <row r="90" spans="2:7" ht="14.25" thickBot="1" thickTop="1">
      <c r="B90" s="82">
        <v>7000</v>
      </c>
      <c r="C90" s="84" t="s">
        <v>81</v>
      </c>
      <c r="D90" s="163">
        <f>ΣΕΠΤΕΜΒΡΙΟΣ!D90</f>
        <v>0</v>
      </c>
      <c r="E90" s="164"/>
      <c r="F90" s="241">
        <f>ΣΕΠΤΕΜΒΡΙΟΣ!F90+ΟΚΤΩΒΡΙΟΣ!E90</f>
        <v>0</v>
      </c>
      <c r="G90" s="51"/>
    </row>
    <row r="91" spans="2:7" ht="13.5" thickTop="1">
      <c r="B91" s="62">
        <v>9000</v>
      </c>
      <c r="C91" s="72" t="s">
        <v>82</v>
      </c>
      <c r="D91" s="118">
        <f>ΣΕΠΤΕΜΒΡΙΟΣ!D91</f>
        <v>0</v>
      </c>
      <c r="E91" s="119"/>
      <c r="F91" s="228">
        <f>ΣΕΠΤΕΜΒΡΙΟΣ!F91+ΟΚΤΩΒΡΙΟΣ!E91</f>
        <v>0</v>
      </c>
      <c r="G91" s="51"/>
    </row>
    <row r="92" spans="2:7" ht="25.5">
      <c r="B92" s="8" t="s">
        <v>54</v>
      </c>
      <c r="C92" s="77" t="s">
        <v>83</v>
      </c>
      <c r="D92" s="124">
        <f>ΣΕΠΤΕΜΒΡΙΟΣ!D92</f>
        <v>0</v>
      </c>
      <c r="E92" s="125"/>
      <c r="F92" s="235">
        <f>ΣΕΠΤΕΜΒΡΙΟΣ!F92+ΟΚΤΩΒΡΙΟΣ!E92</f>
        <v>0</v>
      </c>
      <c r="G92" s="51"/>
    </row>
    <row r="93" spans="2:7" ht="25.5">
      <c r="B93" s="8" t="s">
        <v>56</v>
      </c>
      <c r="C93" s="77" t="s">
        <v>84</v>
      </c>
      <c r="D93" s="124">
        <f>ΣΕΠΤΕΜΒΡΙΟΣ!D93</f>
        <v>0</v>
      </c>
      <c r="E93" s="125"/>
      <c r="F93" s="235">
        <f>ΣΕΠΤΕΜΒΡΙΟΣ!F93+ΟΚΤΩΒΡΙΟΣ!E93</f>
        <v>0</v>
      </c>
      <c r="G93" s="51"/>
    </row>
    <row r="94" spans="2:7" ht="12.75">
      <c r="B94" s="10">
        <v>9850</v>
      </c>
      <c r="C94" s="74" t="s">
        <v>85</v>
      </c>
      <c r="D94" s="127">
        <f>ΣΕΠΤΕΜΒΡΙΟΣ!D94</f>
        <v>0</v>
      </c>
      <c r="E94" s="128"/>
      <c r="F94" s="230">
        <f>ΣΕΠΤΕΜΒΡΙΟΣ!F94+ΟΚΤΩΒΡΙΟΣ!E94</f>
        <v>0</v>
      </c>
      <c r="G94" s="51"/>
    </row>
    <row r="95" spans="2:7" ht="25.5">
      <c r="B95" s="11"/>
      <c r="C95" s="75" t="s">
        <v>153</v>
      </c>
      <c r="D95" s="159">
        <f>ΣΕΠΤΕΜΒΡΙΟΣ!D95</f>
        <v>0</v>
      </c>
      <c r="E95" s="160"/>
      <c r="F95" s="232">
        <f>ΣΕΠΤΕΜΒΡΙΟΣ!F95+ΟΚΤΩΒΡΙΟΣ!E95</f>
        <v>0</v>
      </c>
      <c r="G95" s="52"/>
    </row>
    <row r="96" spans="2:7" ht="12.75">
      <c r="B96" s="11"/>
      <c r="C96" s="75" t="s">
        <v>118</v>
      </c>
      <c r="D96" s="159">
        <f>ΣΕΠΤΕΜΒΡΙΟΣ!D96</f>
        <v>0</v>
      </c>
      <c r="E96" s="160"/>
      <c r="F96" s="232">
        <f>ΣΕΠΤΕΜΒΡΙΟΣ!F96+ΟΚΤΩΒΡΙΟΣ!E96</f>
        <v>0</v>
      </c>
      <c r="G96" s="52"/>
    </row>
    <row r="97" spans="2:7" ht="12.75">
      <c r="B97" s="11"/>
      <c r="C97" s="75" t="s">
        <v>119</v>
      </c>
      <c r="D97" s="159">
        <f>ΣΕΠΤΕΜΒΡΙΟΣ!D97</f>
        <v>0</v>
      </c>
      <c r="E97" s="160"/>
      <c r="F97" s="232">
        <f>ΣΕΠΤΕΜΒΡΙΟΣ!F97+ΟΚΤΩΒΡΙΟΣ!E97</f>
        <v>0</v>
      </c>
      <c r="G97" s="52"/>
    </row>
    <row r="98" spans="2:7" ht="15.75" customHeight="1" thickBot="1">
      <c r="B98" s="16">
        <v>9900</v>
      </c>
      <c r="C98" s="73" t="s">
        <v>86</v>
      </c>
      <c r="D98" s="121">
        <f>ΣΕΠΤΕΜΒΡΙΟΣ!D98</f>
        <v>0</v>
      </c>
      <c r="E98" s="122"/>
      <c r="F98" s="229">
        <f>ΣΕΠΤΕΜΒΡΙΟΣ!F98+ΟΚΤΩΒΡΙΟΣ!E98</f>
        <v>0</v>
      </c>
      <c r="G98" s="51"/>
    </row>
    <row r="99" spans="2:6" ht="14.25" thickBot="1" thickTop="1">
      <c r="B99" s="62"/>
      <c r="C99" s="72" t="s">
        <v>130</v>
      </c>
      <c r="D99" s="145">
        <f>ΣΕΠΤΕΜΒΡΙΟΣ!D99</f>
        <v>0</v>
      </c>
      <c r="E99" s="146"/>
      <c r="F99" s="228">
        <f>ΣΕΠΤΕΜΒΡΙΟΣ!F99+ΟΚΤΩΒΡΙΟΣ!E99</f>
        <v>0</v>
      </c>
    </row>
    <row r="100" spans="2:7" ht="27" thickBot="1" thickTop="1">
      <c r="B100" s="17"/>
      <c r="C100" s="59" t="s">
        <v>87</v>
      </c>
      <c r="D100" s="154">
        <f>D91+D90+D85+D84+D83+D82+D80+D72+D99</f>
        <v>0</v>
      </c>
      <c r="E100" s="155">
        <f>E91+E90+E85+E84+E83+E82+E80+E72+E99</f>
        <v>0</v>
      </c>
      <c r="F100" s="156">
        <f>F91+F90+F85+F84+F83+F82+F80+F72+F99</f>
        <v>0</v>
      </c>
      <c r="G100" s="51"/>
    </row>
    <row r="101" spans="2:7" ht="27" thickBot="1" thickTop="1">
      <c r="B101" s="17"/>
      <c r="C101" s="59" t="s">
        <v>131</v>
      </c>
      <c r="D101" s="154"/>
      <c r="E101" s="155">
        <f>E100-E99</f>
        <v>0</v>
      </c>
      <c r="F101" s="156">
        <f>F100-F99</f>
        <v>0</v>
      </c>
      <c r="G101" s="51"/>
    </row>
    <row r="102" spans="2:7" ht="13.5" thickTop="1">
      <c r="B102" s="1"/>
      <c r="C102" s="2"/>
      <c r="D102" s="2"/>
      <c r="E102" s="3"/>
      <c r="F102" s="3"/>
      <c r="G102" s="51"/>
    </row>
    <row r="103" spans="2:7" ht="12.75">
      <c r="B103" s="1"/>
      <c r="C103" s="2"/>
      <c r="D103" s="2"/>
      <c r="E103" s="3"/>
      <c r="F103" s="58"/>
      <c r="G103" s="51"/>
    </row>
    <row r="104" spans="1:7" ht="15.75">
      <c r="A104"/>
      <c r="B104" s="48" t="s">
        <v>110</v>
      </c>
      <c r="C104" s="36"/>
      <c r="D104" s="36"/>
      <c r="E104" s="37"/>
      <c r="F104" s="37"/>
      <c r="G104" s="51"/>
    </row>
    <row r="105" spans="1:7" ht="14.25">
      <c r="A105" s="34"/>
      <c r="B105" s="35"/>
      <c r="C105" s="36"/>
      <c r="D105" s="36"/>
      <c r="E105" s="37"/>
      <c r="F105" s="37"/>
      <c r="G105" s="51"/>
    </row>
    <row r="106" spans="1:7" ht="14.25">
      <c r="A106" s="6" t="s">
        <v>104</v>
      </c>
      <c r="B106" s="4" t="s">
        <v>18</v>
      </c>
      <c r="C106" s="6"/>
      <c r="D106" s="36"/>
      <c r="E106" s="37"/>
      <c r="F106" s="37"/>
      <c r="G106" s="51"/>
    </row>
    <row r="107" spans="1:7" ht="15" thickBot="1">
      <c r="A107" s="6"/>
      <c r="B107" s="4"/>
      <c r="C107" s="6"/>
      <c r="D107" s="36"/>
      <c r="E107" s="37"/>
      <c r="F107" s="37"/>
      <c r="G107" s="51"/>
    </row>
    <row r="108" spans="1:7" ht="39.75" thickBot="1" thickTop="1">
      <c r="A108" s="34"/>
      <c r="B108" s="54"/>
      <c r="C108" s="86"/>
      <c r="D108" s="85" t="s">
        <v>114</v>
      </c>
      <c r="E108" s="55" t="s">
        <v>113</v>
      </c>
      <c r="F108" s="56" t="s">
        <v>99</v>
      </c>
      <c r="G108" s="51"/>
    </row>
    <row r="109" spans="2:7" ht="13.5" thickTop="1">
      <c r="B109" s="173">
        <v>1</v>
      </c>
      <c r="C109" s="61" t="s">
        <v>120</v>
      </c>
      <c r="D109" s="223">
        <f>D110+D111+D112</f>
        <v>0</v>
      </c>
      <c r="E109" s="178">
        <f>E110+E111+E112</f>
        <v>0</v>
      </c>
      <c r="F109" s="179">
        <f>F110+F111+F112</f>
        <v>0</v>
      </c>
      <c r="G109" s="51"/>
    </row>
    <row r="110" spans="2:7" ht="13.5" thickBot="1">
      <c r="B110" s="174"/>
      <c r="C110" s="87" t="s">
        <v>121</v>
      </c>
      <c r="D110" s="227">
        <f>ΣΕΠΤΕΜΒΡΙΟΣ!D110</f>
        <v>0</v>
      </c>
      <c r="E110" s="227">
        <f>ΣΕΠΤΕΜΒΡΙΟΣ!F110</f>
        <v>0</v>
      </c>
      <c r="F110" s="188"/>
      <c r="G110" s="51"/>
    </row>
    <row r="111" spans="2:7" ht="14.25" thickBot="1" thickTop="1">
      <c r="B111" s="174"/>
      <c r="C111" s="87" t="s">
        <v>122</v>
      </c>
      <c r="D111" s="227">
        <f>ΣΕΠΤΕΜΒΡΙΟΣ!D111</f>
        <v>0</v>
      </c>
      <c r="E111" s="227">
        <f>ΣΕΠΤΕΜΒΡΙΟΣ!F111</f>
        <v>0</v>
      </c>
      <c r="F111" s="188"/>
      <c r="G111" s="51"/>
    </row>
    <row r="112" spans="2:7" ht="10.5" customHeight="1" thickBot="1" thickTop="1">
      <c r="B112" s="174"/>
      <c r="C112" s="87" t="s">
        <v>123</v>
      </c>
      <c r="D112" s="227">
        <f>ΣΕΠΤΕΜΒΡΙΟΣ!D112</f>
        <v>0</v>
      </c>
      <c r="E112" s="227">
        <f>ΣΕΠΤΕΜΒΡΙΟΣ!F112</f>
        <v>0</v>
      </c>
      <c r="F112" s="188"/>
      <c r="G112" s="51"/>
    </row>
    <row r="113" spans="2:7" ht="13.5" thickTop="1">
      <c r="B113" s="175">
        <v>2</v>
      </c>
      <c r="C113" s="60" t="s">
        <v>124</v>
      </c>
      <c r="D113" s="225">
        <f>D114+D115+D116</f>
        <v>0</v>
      </c>
      <c r="E113" s="244">
        <f>E114+E115+E116</f>
        <v>0</v>
      </c>
      <c r="F113" s="182">
        <f>F114+F115+F116</f>
        <v>0</v>
      </c>
      <c r="G113" s="51"/>
    </row>
    <row r="114" spans="2:7" ht="13.5" thickBot="1">
      <c r="B114" s="174"/>
      <c r="C114" s="87" t="s">
        <v>125</v>
      </c>
      <c r="D114" s="227">
        <f>ΣΕΠΤΕΜΒΡΙΟΣ!D114</f>
        <v>0</v>
      </c>
      <c r="E114" s="227">
        <f>ΣΕΠΤΕΜΒΡΙΟΣ!F114</f>
        <v>0</v>
      </c>
      <c r="F114" s="188"/>
      <c r="G114" s="51"/>
    </row>
    <row r="115" spans="2:7" ht="14.25" thickBot="1" thickTop="1">
      <c r="B115" s="174"/>
      <c r="C115" s="87" t="s">
        <v>126</v>
      </c>
      <c r="D115" s="227">
        <f>ΣΕΠΤΕΜΒΡΙΟΣ!D115</f>
        <v>0</v>
      </c>
      <c r="E115" s="227">
        <f>ΣΕΠΤΕΜΒΡΙΟΣ!F115</f>
        <v>0</v>
      </c>
      <c r="F115" s="188"/>
      <c r="G115" s="51"/>
    </row>
    <row r="116" spans="2:7" ht="14.25" thickBot="1" thickTop="1">
      <c r="B116" s="174"/>
      <c r="C116" s="87" t="s">
        <v>127</v>
      </c>
      <c r="D116" s="227">
        <f>ΣΕΠΤΕΜΒΡΙΟΣ!D116</f>
        <v>0</v>
      </c>
      <c r="E116" s="227">
        <f>ΣΕΠΤΕΜΒΡΙΟΣ!F116</f>
        <v>0</v>
      </c>
      <c r="F116" s="188"/>
      <c r="G116" s="51"/>
    </row>
    <row r="117" spans="2:7" ht="14.25" thickBot="1" thickTop="1">
      <c r="B117" s="175">
        <v>3</v>
      </c>
      <c r="C117" s="88" t="s">
        <v>20</v>
      </c>
      <c r="D117" s="227">
        <f>ΣΕΠΤΕΜΒΡΙΟΣ!D117</f>
        <v>0</v>
      </c>
      <c r="E117" s="227">
        <f>ΣΕΠΤΕΜΒΡΙΟΣ!F117</f>
        <v>0</v>
      </c>
      <c r="F117" s="64"/>
      <c r="G117" s="51"/>
    </row>
    <row r="118" spans="2:7" ht="14.25" thickBot="1" thickTop="1">
      <c r="B118" s="175">
        <v>4</v>
      </c>
      <c r="C118" s="60" t="s">
        <v>21</v>
      </c>
      <c r="D118" s="227">
        <f>ΣΕΠΤΕΜΒΡΙΟΣ!D118</f>
        <v>0</v>
      </c>
      <c r="E118" s="227">
        <f>ΣΕΠΤΕΜΒΡΙΟΣ!F118</f>
        <v>0</v>
      </c>
      <c r="F118" s="64"/>
      <c r="G118" s="51"/>
    </row>
    <row r="119" spans="2:7" ht="13.5" thickTop="1">
      <c r="B119" s="175">
        <v>5</v>
      </c>
      <c r="C119" s="60" t="s">
        <v>133</v>
      </c>
      <c r="D119" s="225">
        <f>D120+D122</f>
        <v>0</v>
      </c>
      <c r="E119" s="244">
        <f>E120+E122</f>
        <v>0</v>
      </c>
      <c r="F119" s="182">
        <f>F120+F122</f>
        <v>0</v>
      </c>
      <c r="G119" s="51"/>
    </row>
    <row r="120" spans="2:7" ht="12.75">
      <c r="B120" s="174"/>
      <c r="C120" s="87" t="s">
        <v>134</v>
      </c>
      <c r="D120" s="224">
        <f>ΣΕΠΤΕΜΒΡΙΟΣ!D120</f>
        <v>0</v>
      </c>
      <c r="E120" s="224">
        <f>ΣΕΠΤΕΜΒΡΙΟΣ!F120</f>
        <v>0</v>
      </c>
      <c r="F120" s="188"/>
      <c r="G120" s="51"/>
    </row>
    <row r="121" spans="2:7" ht="25.5">
      <c r="B121" s="176"/>
      <c r="C121" s="89" t="s">
        <v>22</v>
      </c>
      <c r="D121" s="226">
        <f>ΣΕΠΤΕΜΒΡΙΟΣ!D121</f>
        <v>0</v>
      </c>
      <c r="E121" s="226">
        <f>ΣΕΠΤΕΜΒΡΙΟΣ!F121</f>
        <v>0</v>
      </c>
      <c r="F121" s="186"/>
      <c r="G121" s="51"/>
    </row>
    <row r="122" spans="2:7" ht="12.75">
      <c r="B122" s="174"/>
      <c r="C122" s="87" t="s">
        <v>135</v>
      </c>
      <c r="D122" s="224">
        <f>ΣΕΠΤΕΜΒΡΙΟΣ!D122</f>
        <v>0</v>
      </c>
      <c r="E122" s="224">
        <f>ΣΕΠΤΕΜΒΡΙΟΣ!F122</f>
        <v>0</v>
      </c>
      <c r="F122" s="188"/>
      <c r="G122" s="51"/>
    </row>
    <row r="123" spans="2:7" ht="26.25" thickBot="1">
      <c r="B123" s="172"/>
      <c r="C123" s="90" t="s">
        <v>22</v>
      </c>
      <c r="D123" s="227">
        <f>ΣΕΠΤΕΜΒΡΙΟΣ!D123</f>
        <v>0</v>
      </c>
      <c r="E123" s="227">
        <f>ΣΕΠΤΕΜΒΡΙΟΣ!F123</f>
        <v>0</v>
      </c>
      <c r="F123" s="189"/>
      <c r="G123" s="51"/>
    </row>
    <row r="124" spans="2:7" ht="13.5" thickTop="1">
      <c r="B124" s="38"/>
      <c r="C124" s="50"/>
      <c r="D124" s="39"/>
      <c r="E124" s="40"/>
      <c r="F124" s="40"/>
      <c r="G124" s="51"/>
    </row>
    <row r="125" spans="2:7" ht="12.75">
      <c r="B125" s="211"/>
      <c r="C125" s="212"/>
      <c r="D125" s="213"/>
      <c r="E125" s="214"/>
      <c r="F125" s="214"/>
      <c r="G125" s="51"/>
    </row>
    <row r="126" spans="2:7" ht="12.75">
      <c r="B126" s="215" t="s">
        <v>154</v>
      </c>
      <c r="C126" s="216" t="s">
        <v>154</v>
      </c>
      <c r="D126" s="213"/>
      <c r="E126" s="254" t="s">
        <v>154</v>
      </c>
      <c r="F126" s="254"/>
      <c r="G126" s="51"/>
    </row>
    <row r="127" spans="2:7" ht="12.75">
      <c r="B127" s="248"/>
      <c r="C127" s="249"/>
      <c r="D127" s="213"/>
      <c r="E127" s="251"/>
      <c r="F127" s="251"/>
      <c r="G127" s="51"/>
    </row>
    <row r="128" spans="2:7" ht="12.75">
      <c r="B128" s="219"/>
      <c r="C128" s="219"/>
      <c r="D128" s="220"/>
      <c r="E128" s="252"/>
      <c r="F128" s="252"/>
      <c r="G128" s="51"/>
    </row>
    <row r="129" spans="2:7" ht="12.75">
      <c r="B129" s="219" t="s">
        <v>156</v>
      </c>
      <c r="C129" s="219" t="s">
        <v>155</v>
      </c>
      <c r="D129" s="220"/>
      <c r="E129" s="252" t="s">
        <v>128</v>
      </c>
      <c r="F129" s="252"/>
      <c r="G129" s="51"/>
    </row>
    <row r="130" spans="2:7" ht="12.75">
      <c r="B130" s="246"/>
      <c r="C130" s="247"/>
      <c r="D130" s="220"/>
      <c r="E130" s="250"/>
      <c r="F130" s="250"/>
      <c r="G130" s="51"/>
    </row>
    <row r="131" spans="2:7" ht="12.75">
      <c r="B131" s="218"/>
      <c r="C131" s="221"/>
      <c r="D131" s="220"/>
      <c r="E131" s="217"/>
      <c r="F131" s="217"/>
      <c r="G131" s="51"/>
    </row>
    <row r="132" spans="1:7" ht="15.75">
      <c r="A132" s="34"/>
      <c r="B132" s="48" t="s">
        <v>115</v>
      </c>
      <c r="C132" s="49"/>
      <c r="D132" s="39"/>
      <c r="E132" s="40"/>
      <c r="F132" s="40"/>
      <c r="G132" s="51"/>
    </row>
    <row r="133" spans="1:7" ht="12.75">
      <c r="A133" s="41" t="s">
        <v>105</v>
      </c>
      <c r="B133" s="38"/>
      <c r="C133" s="39"/>
      <c r="D133" s="39"/>
      <c r="E133" s="40"/>
      <c r="F133" s="40"/>
      <c r="G133" s="51"/>
    </row>
    <row r="134" spans="1:7" ht="13.5" thickBot="1">
      <c r="A134" s="41"/>
      <c r="B134" s="38"/>
      <c r="C134" s="39"/>
      <c r="D134" s="39"/>
      <c r="E134" s="40"/>
      <c r="F134" s="40"/>
      <c r="G134" s="51"/>
    </row>
    <row r="135" spans="1:7" ht="26.25" thickTop="1">
      <c r="A135" s="41"/>
      <c r="B135" s="255"/>
      <c r="C135" s="257" t="s">
        <v>101</v>
      </c>
      <c r="D135" s="94" t="s">
        <v>98</v>
      </c>
      <c r="E135" s="44" t="s">
        <v>99</v>
      </c>
      <c r="F135" s="45" t="s">
        <v>100</v>
      </c>
      <c r="G135" s="51"/>
    </row>
    <row r="136" spans="1:6" ht="39" thickBot="1">
      <c r="A136" s="41"/>
      <c r="B136" s="256"/>
      <c r="C136" s="258"/>
      <c r="D136" s="95" t="s">
        <v>136</v>
      </c>
      <c r="E136" s="46"/>
      <c r="F136" s="47" t="s">
        <v>132</v>
      </c>
    </row>
    <row r="137" spans="2:6" ht="13.5" thickTop="1">
      <c r="B137" s="57"/>
      <c r="C137" s="91" t="s">
        <v>24</v>
      </c>
      <c r="D137" s="199">
        <f>SUM(D138:D142)</f>
        <v>0</v>
      </c>
      <c r="E137" s="200">
        <f>SUM(E138:E142)</f>
        <v>0</v>
      </c>
      <c r="F137" s="201">
        <f>SUM(F138:F142)</f>
        <v>0</v>
      </c>
    </row>
    <row r="138" spans="2:6" ht="12.75">
      <c r="B138" s="23"/>
      <c r="C138" s="24" t="s">
        <v>25</v>
      </c>
      <c r="D138" s="202">
        <f>D22</f>
        <v>0</v>
      </c>
      <c r="E138" s="203">
        <f>E22</f>
        <v>0</v>
      </c>
      <c r="F138" s="204">
        <f>F22</f>
        <v>0</v>
      </c>
    </row>
    <row r="139" spans="2:6" ht="12.75">
      <c r="B139" s="23"/>
      <c r="C139" s="24" t="s">
        <v>26</v>
      </c>
      <c r="D139" s="202">
        <f>D32+D44+D55</f>
        <v>0</v>
      </c>
      <c r="E139" s="203">
        <f>E32+E44+E55</f>
        <v>0</v>
      </c>
      <c r="F139" s="204">
        <f>F32+F44+F55</f>
        <v>0</v>
      </c>
    </row>
    <row r="140" spans="2:6" ht="12.75">
      <c r="B140" s="23"/>
      <c r="C140" s="24" t="s">
        <v>27</v>
      </c>
      <c r="D140" s="202">
        <f>D19+D39+D50+D60+D31</f>
        <v>0</v>
      </c>
      <c r="E140" s="203">
        <f>E19+E39+E50+E60+E31</f>
        <v>0</v>
      </c>
      <c r="F140" s="204">
        <f>F19+F39+F50+F60+F31</f>
        <v>0</v>
      </c>
    </row>
    <row r="141" spans="1:6" s="4" customFormat="1" ht="12.75">
      <c r="A141" s="5"/>
      <c r="B141" s="23"/>
      <c r="C141" s="24" t="s">
        <v>28</v>
      </c>
      <c r="D141" s="202">
        <f>D61</f>
        <v>0</v>
      </c>
      <c r="E141" s="203">
        <f>E61</f>
        <v>0</v>
      </c>
      <c r="F141" s="204">
        <f>F61</f>
        <v>0</v>
      </c>
    </row>
    <row r="142" spans="1:6" s="4" customFormat="1" ht="12.75">
      <c r="A142" s="5"/>
      <c r="B142" s="23"/>
      <c r="C142" s="24" t="s">
        <v>29</v>
      </c>
      <c r="D142" s="202">
        <f>(D18-D19)+D20+(D25-D28-D29-D30-D31-D32)+D34+D35+(D37-D39-D41-D42-D43-D44)+(D45-D46-D47)+(D48-D50-D52-D53-D54-D55-D57-D58)+(D59-D60-D61-D63)</f>
        <v>0</v>
      </c>
      <c r="E142" s="203">
        <f>(E18-E19)+E20+(E25-E28-E29-E30-E31-E32)+E34+E35+(E37-E39-E41-E42-E43-E44)+(E45-E46-E47)+(E48-E50-E52-E53-E54-E55-E57-E58)+(E59-E60-E61-E63)</f>
        <v>0</v>
      </c>
      <c r="F142" s="204">
        <f>(F18-F19)+F20+(F25-F28-F29-F30-F31-F32)+F34+F35+(F37-F39-F41-F42-F43-F44)+(F45-F46-F47)+(F48-F50-F52-F53-F54-F55-F57-F58)+(F59-F60-F61-F63)</f>
        <v>0</v>
      </c>
    </row>
    <row r="143" spans="2:6" ht="12.75">
      <c r="B143" s="21"/>
      <c r="C143" s="22" t="s">
        <v>30</v>
      </c>
      <c r="D143" s="205">
        <f>SUM(D144:D148)</f>
        <v>0</v>
      </c>
      <c r="E143" s="206">
        <f>SUM(E144:E148)</f>
        <v>0</v>
      </c>
      <c r="F143" s="207">
        <f>SUM(F144:F148)</f>
        <v>0</v>
      </c>
    </row>
    <row r="144" spans="2:6" ht="12.75">
      <c r="B144" s="23"/>
      <c r="C144" s="24" t="s">
        <v>31</v>
      </c>
      <c r="D144" s="202">
        <f>D73+D74</f>
        <v>0</v>
      </c>
      <c r="E144" s="203">
        <f>E73+E74</f>
        <v>0</v>
      </c>
      <c r="F144" s="204">
        <f>F73+F74</f>
        <v>0</v>
      </c>
    </row>
    <row r="145" spans="2:6" ht="12.75">
      <c r="B145" s="23"/>
      <c r="C145" s="24" t="s">
        <v>32</v>
      </c>
      <c r="D145" s="202">
        <f>D76+D77</f>
        <v>0</v>
      </c>
      <c r="E145" s="203">
        <f>E76+E77</f>
        <v>0</v>
      </c>
      <c r="F145" s="204">
        <f>F76+F77</f>
        <v>0</v>
      </c>
    </row>
    <row r="146" spans="2:6" ht="12.75">
      <c r="B146" s="23"/>
      <c r="C146" s="24" t="s">
        <v>26</v>
      </c>
      <c r="D146" s="202">
        <f>D87</f>
        <v>0</v>
      </c>
      <c r="E146" s="203">
        <f>E87</f>
        <v>0</v>
      </c>
      <c r="F146" s="204">
        <f>F87</f>
        <v>0</v>
      </c>
    </row>
    <row r="147" spans="2:6" ht="12.75">
      <c r="B147" s="23"/>
      <c r="C147" s="24" t="s">
        <v>33</v>
      </c>
      <c r="D147" s="202">
        <f>D91-D95-D96-D97</f>
        <v>0</v>
      </c>
      <c r="E147" s="203">
        <f>E91-E95-E96-E97</f>
        <v>0</v>
      </c>
      <c r="F147" s="204">
        <f>F91-F95-F96-F97</f>
        <v>0</v>
      </c>
    </row>
    <row r="148" spans="2:6" ht="12.75">
      <c r="B148" s="23"/>
      <c r="C148" s="24" t="s">
        <v>34</v>
      </c>
      <c r="D148" s="202">
        <f>D72-D73-D74-D76-D77+D80+D82+D83+D84+(D85-D87-D88-D89)+D90+D99</f>
        <v>0</v>
      </c>
      <c r="E148" s="203">
        <f>E72-E73-E74-E76-E77+E80+E82+E83+E84+(E85-E87-E88-E89)+E90</f>
        <v>0</v>
      </c>
      <c r="F148" s="204">
        <f>F72-F73-F74-F76-F77+F80+F82+F83+F84+(F85-F87-F88-F89)+F90</f>
        <v>0</v>
      </c>
    </row>
    <row r="149" spans="2:6" ht="12.75">
      <c r="B149" s="21"/>
      <c r="C149" s="22" t="s">
        <v>0</v>
      </c>
      <c r="D149" s="205">
        <f>D137-D143</f>
        <v>0</v>
      </c>
      <c r="E149" s="206">
        <f>E137-E143</f>
        <v>0</v>
      </c>
      <c r="F149" s="207">
        <f>F137-F143</f>
        <v>0</v>
      </c>
    </row>
    <row r="150" spans="2:6" ht="12.75">
      <c r="B150" s="21"/>
      <c r="C150" s="22" t="s">
        <v>1</v>
      </c>
      <c r="D150" s="205">
        <f>-D149</f>
        <v>0</v>
      </c>
      <c r="E150" s="206">
        <f>-E149</f>
        <v>0</v>
      </c>
      <c r="F150" s="207">
        <f>-F149</f>
        <v>0</v>
      </c>
    </row>
    <row r="151" spans="2:6" ht="12.75">
      <c r="B151" s="23"/>
      <c r="C151" s="24" t="s">
        <v>2</v>
      </c>
      <c r="D151" s="202">
        <f>D109</f>
        <v>0</v>
      </c>
      <c r="E151" s="203">
        <f>-(F109-E109)</f>
        <v>0</v>
      </c>
      <c r="F151" s="204">
        <f>-(F109-D109)</f>
        <v>0</v>
      </c>
    </row>
    <row r="152" spans="2:6" ht="12.75">
      <c r="B152" s="23"/>
      <c r="C152" s="24" t="s">
        <v>3</v>
      </c>
      <c r="D152" s="202">
        <f>D153+D154</f>
        <v>0</v>
      </c>
      <c r="E152" s="203">
        <f>E153+E154</f>
        <v>0</v>
      </c>
      <c r="F152" s="204">
        <f>F153+F154</f>
        <v>0</v>
      </c>
    </row>
    <row r="153" spans="2:6" ht="12.75">
      <c r="B153" s="23"/>
      <c r="C153" s="24" t="s">
        <v>4</v>
      </c>
      <c r="D153" s="202">
        <f>-(D95+D97)</f>
        <v>0</v>
      </c>
      <c r="E153" s="203">
        <f>-(E95+E97)</f>
        <v>0</v>
      </c>
      <c r="F153" s="204">
        <f>-(F95+F97)</f>
        <v>0</v>
      </c>
    </row>
    <row r="154" spans="2:6" ht="12.75">
      <c r="B154" s="23"/>
      <c r="C154" s="24" t="s">
        <v>5</v>
      </c>
      <c r="D154" s="202">
        <f>D28+D30+D41+D43+D52+D54</f>
        <v>0</v>
      </c>
      <c r="E154" s="203">
        <f>E28+E30+E41+E43+E52+E54</f>
        <v>0</v>
      </c>
      <c r="F154" s="204">
        <f>F28+F30+F41+F43+F52+F54</f>
        <v>0</v>
      </c>
    </row>
    <row r="155" spans="2:6" ht="12.75">
      <c r="B155" s="23"/>
      <c r="C155" s="24" t="s">
        <v>17</v>
      </c>
      <c r="D155" s="202">
        <f>D156+D157</f>
        <v>0</v>
      </c>
      <c r="E155" s="203">
        <f>E156+E157</f>
        <v>0</v>
      </c>
      <c r="F155" s="204">
        <f>F156+F157</f>
        <v>0</v>
      </c>
    </row>
    <row r="156" spans="2:6" ht="12.75">
      <c r="B156" s="23"/>
      <c r="C156" s="24" t="s">
        <v>6</v>
      </c>
      <c r="D156" s="202">
        <f>-(D89)</f>
        <v>0</v>
      </c>
      <c r="E156" s="203">
        <f>-(E89)</f>
        <v>0</v>
      </c>
      <c r="F156" s="204">
        <f>-(F89)</f>
        <v>0</v>
      </c>
    </row>
    <row r="157" spans="2:6" ht="12.75">
      <c r="B157" s="23"/>
      <c r="C157" s="24" t="s">
        <v>7</v>
      </c>
      <c r="D157" s="202">
        <f>D47+D58</f>
        <v>0</v>
      </c>
      <c r="E157" s="203">
        <f>E47+E58</f>
        <v>0</v>
      </c>
      <c r="F157" s="204">
        <f>F47+F58</f>
        <v>0</v>
      </c>
    </row>
    <row r="158" spans="2:6" ht="12.75">
      <c r="B158" s="23"/>
      <c r="C158" s="24" t="s">
        <v>19</v>
      </c>
      <c r="D158" s="202">
        <f>D159+D160</f>
        <v>0</v>
      </c>
      <c r="E158" s="203">
        <f>E159+E160</f>
        <v>0</v>
      </c>
      <c r="F158" s="204">
        <f>F159+F160</f>
        <v>0</v>
      </c>
    </row>
    <row r="159" spans="2:6" ht="12.75">
      <c r="B159" s="23"/>
      <c r="C159" s="24" t="s">
        <v>4</v>
      </c>
      <c r="D159" s="202">
        <f>-(D96)</f>
        <v>0</v>
      </c>
      <c r="E159" s="203">
        <f>-(E96)</f>
        <v>0</v>
      </c>
      <c r="F159" s="204">
        <f>-(F96)</f>
        <v>0</v>
      </c>
    </row>
    <row r="160" spans="2:6" ht="12.75">
      <c r="B160" s="23"/>
      <c r="C160" s="24" t="s">
        <v>5</v>
      </c>
      <c r="D160" s="202">
        <f>D42+D29+D53</f>
        <v>0</v>
      </c>
      <c r="E160" s="203">
        <f>E42+E29+E53</f>
        <v>0</v>
      </c>
      <c r="F160" s="204">
        <f>F42+F29+F53</f>
        <v>0</v>
      </c>
    </row>
    <row r="161" spans="2:6" ht="12.75">
      <c r="B161" s="23"/>
      <c r="C161" s="24" t="s">
        <v>8</v>
      </c>
      <c r="D161" s="202">
        <f>D162+D163</f>
        <v>0</v>
      </c>
      <c r="E161" s="203">
        <f>E162+E163</f>
        <v>0</v>
      </c>
      <c r="F161" s="204">
        <f>F162+F163</f>
        <v>0</v>
      </c>
    </row>
    <row r="162" spans="2:6" ht="12.75">
      <c r="B162" s="23"/>
      <c r="C162" s="24" t="s">
        <v>9</v>
      </c>
      <c r="D162" s="202">
        <f>D57+D46+D63</f>
        <v>0</v>
      </c>
      <c r="E162" s="203">
        <f>E57+E46+E63</f>
        <v>0</v>
      </c>
      <c r="F162" s="204">
        <f>F57+F46+F63</f>
        <v>0</v>
      </c>
    </row>
    <row r="163" spans="2:6" ht="12.75">
      <c r="B163" s="23"/>
      <c r="C163" s="24" t="s">
        <v>10</v>
      </c>
      <c r="D163" s="202">
        <f>-D88</f>
        <v>0</v>
      </c>
      <c r="E163" s="203">
        <f>-E88</f>
        <v>0</v>
      </c>
      <c r="F163" s="204">
        <f>-F88</f>
        <v>0</v>
      </c>
    </row>
    <row r="164" spans="2:6" ht="12.75">
      <c r="B164" s="27"/>
      <c r="C164" s="92" t="s">
        <v>11</v>
      </c>
      <c r="D164" s="208">
        <f>D150-D152-D155-D158-D161-D151</f>
        <v>0</v>
      </c>
      <c r="E164" s="209">
        <f>E150-E152-E155-E158-E161-E151</f>
        <v>0</v>
      </c>
      <c r="F164" s="210">
        <f>F150-F152-F155-F158-F161-F151</f>
        <v>0</v>
      </c>
    </row>
    <row r="165" spans="2:6" ht="12.75">
      <c r="B165" s="23"/>
      <c r="C165" s="28" t="s">
        <v>16</v>
      </c>
      <c r="D165" s="190"/>
      <c r="E165" s="26"/>
      <c r="F165" s="25"/>
    </row>
    <row r="166" spans="2:6" ht="12.75">
      <c r="B166" s="23"/>
      <c r="C166" s="28" t="s">
        <v>12</v>
      </c>
      <c r="D166" s="190"/>
      <c r="E166" s="26"/>
      <c r="F166" s="25"/>
    </row>
    <row r="167" spans="2:6" ht="12.75">
      <c r="B167" s="23"/>
      <c r="C167" s="28" t="s">
        <v>13</v>
      </c>
      <c r="D167" s="190"/>
      <c r="E167" s="26">
        <f>E109+E65-E101-F109</f>
        <v>0</v>
      </c>
      <c r="F167" s="25">
        <f>D109+F65-F101-F109</f>
        <v>0</v>
      </c>
    </row>
    <row r="168" spans="2:6" ht="12.75">
      <c r="B168" s="23"/>
      <c r="C168" s="28" t="s">
        <v>3</v>
      </c>
      <c r="D168" s="190"/>
      <c r="E168" s="26">
        <f>E114+E115-E28-E30-E41-E43-E52-E54+E95+E97-F114-F115</f>
        <v>0</v>
      </c>
      <c r="F168" s="25">
        <f>D114+D115-F28-F30-F41-F43-F52-F54+F95+F97-F114-F115</f>
        <v>0</v>
      </c>
    </row>
    <row r="169" spans="2:6" ht="12.75">
      <c r="B169" s="23"/>
      <c r="C169" s="28" t="s">
        <v>14</v>
      </c>
      <c r="D169" s="190"/>
      <c r="E169" s="26">
        <f>E117+E89-E47-E58-F117</f>
        <v>0</v>
      </c>
      <c r="F169" s="25">
        <f>D117+F89-F47-F58-F117</f>
        <v>0</v>
      </c>
    </row>
    <row r="170" spans="2:6" ht="12.75">
      <c r="B170" s="23"/>
      <c r="C170" s="28" t="s">
        <v>19</v>
      </c>
      <c r="D170" s="190"/>
      <c r="E170" s="26">
        <f>E116+E96-E29-E42-E53-F116</f>
        <v>0</v>
      </c>
      <c r="F170" s="25">
        <f>D116+F96-F29-F42-F53-F116</f>
        <v>0</v>
      </c>
    </row>
    <row r="171" spans="2:6" ht="13.5" thickBot="1">
      <c r="B171" s="29"/>
      <c r="C171" s="30" t="s">
        <v>15</v>
      </c>
      <c r="D171" s="191"/>
      <c r="E171" s="32">
        <f>E118+E46+E57+E63-E88-F118</f>
        <v>0</v>
      </c>
      <c r="F171" s="31">
        <f>D118+F46+F57+F63-F88-F118</f>
        <v>0</v>
      </c>
    </row>
    <row r="172" spans="2:6" ht="13.5" thickTop="1">
      <c r="B172" s="23"/>
      <c r="C172" s="28" t="s">
        <v>13</v>
      </c>
      <c r="D172" s="190"/>
      <c r="E172" s="26">
        <f>E109-E151-F109</f>
        <v>0</v>
      </c>
      <c r="F172" s="25">
        <f>D109-F151-F109</f>
        <v>0</v>
      </c>
    </row>
    <row r="173" spans="2:6" ht="12.75">
      <c r="B173" s="23"/>
      <c r="C173" s="28" t="s">
        <v>3</v>
      </c>
      <c r="D173" s="190"/>
      <c r="E173" s="26">
        <f>E114+E115-E152-F114-F115</f>
        <v>0</v>
      </c>
      <c r="F173" s="25">
        <f>D114+D115-F152-F114-F115</f>
        <v>0</v>
      </c>
    </row>
    <row r="174" spans="2:6" ht="12.75">
      <c r="B174" s="23"/>
      <c r="C174" s="28" t="s">
        <v>14</v>
      </c>
      <c r="D174" s="190"/>
      <c r="E174" s="26">
        <f>E117-F117-E155</f>
        <v>0</v>
      </c>
      <c r="F174" s="25">
        <f>D117-F117-F155</f>
        <v>0</v>
      </c>
    </row>
    <row r="175" spans="2:6" ht="12.75">
      <c r="B175" s="23"/>
      <c r="C175" s="28" t="s">
        <v>19</v>
      </c>
      <c r="D175" s="190"/>
      <c r="E175" s="26">
        <f>E116-F116-E158</f>
        <v>0</v>
      </c>
      <c r="F175" s="25">
        <f>D116-F116-F158</f>
        <v>0</v>
      </c>
    </row>
    <row r="176" spans="2:6" ht="13.5" thickBot="1">
      <c r="B176" s="29"/>
      <c r="C176" s="30" t="s">
        <v>15</v>
      </c>
      <c r="D176" s="191"/>
      <c r="E176" s="32">
        <f>E118-F118+E161</f>
        <v>0</v>
      </c>
      <c r="F176" s="31">
        <f>D118-F118+F161</f>
        <v>0</v>
      </c>
    </row>
    <row r="177" spans="2:6" ht="13.5" thickTop="1">
      <c r="B177" s="23"/>
      <c r="C177" s="28" t="s">
        <v>116</v>
      </c>
      <c r="D177" s="190">
        <f>D162+D160+D157+D154</f>
        <v>0</v>
      </c>
      <c r="E177" s="192">
        <f>E162+E160+E157+E154</f>
        <v>0</v>
      </c>
      <c r="F177" s="193">
        <f>F162+F160+F157+F154</f>
        <v>0</v>
      </c>
    </row>
    <row r="178" spans="2:6" ht="12.75">
      <c r="B178" s="23"/>
      <c r="C178" s="28" t="s">
        <v>138</v>
      </c>
      <c r="D178" s="190">
        <f>D177+D137-D65</f>
        <v>0</v>
      </c>
      <c r="E178" s="192">
        <f>E177+E137-E65</f>
        <v>0</v>
      </c>
      <c r="F178" s="193">
        <f>F177+F137-F65</f>
        <v>0</v>
      </c>
    </row>
    <row r="179" spans="2:6" ht="12.75">
      <c r="B179" s="23"/>
      <c r="C179" s="28" t="s">
        <v>117</v>
      </c>
      <c r="D179" s="190">
        <f>-(D153+D156+D159+D163)</f>
        <v>0</v>
      </c>
      <c r="E179" s="192">
        <f>-(E153+E156+E159+E163)</f>
        <v>0</v>
      </c>
      <c r="F179" s="193">
        <f>-(F153+F156+F159+F163)</f>
        <v>0</v>
      </c>
    </row>
    <row r="180" spans="2:6" ht="13.5" thickBot="1">
      <c r="B180" s="29"/>
      <c r="C180" s="30" t="s">
        <v>137</v>
      </c>
      <c r="D180" s="191">
        <f>D179+D143-D100</f>
        <v>0</v>
      </c>
      <c r="E180" s="194">
        <f>E179+E143-E101</f>
        <v>0</v>
      </c>
      <c r="F180" s="195">
        <f>F179+F143-F101</f>
        <v>0</v>
      </c>
    </row>
    <row r="181" spans="2:6" ht="13.5" thickTop="1">
      <c r="B181" s="23"/>
      <c r="C181" s="28" t="s">
        <v>139</v>
      </c>
      <c r="D181" s="190">
        <f>D27-D28-D29-D30</f>
        <v>0</v>
      </c>
      <c r="E181" s="192">
        <f>E27-E28-E29-E30</f>
        <v>0</v>
      </c>
      <c r="F181" s="193">
        <f>F27-F28-F29-F30</f>
        <v>0</v>
      </c>
    </row>
    <row r="182" spans="2:6" ht="12.75">
      <c r="B182" s="23"/>
      <c r="C182" s="28" t="s">
        <v>141</v>
      </c>
      <c r="D182" s="190">
        <f>D40-D41-D42-D43</f>
        <v>0</v>
      </c>
      <c r="E182" s="192">
        <f>E40-E41-E42-E43</f>
        <v>0</v>
      </c>
      <c r="F182" s="193">
        <f>F40-F41-F42-F43</f>
        <v>0</v>
      </c>
    </row>
    <row r="183" spans="2:6" ht="12.75">
      <c r="B183" s="23"/>
      <c r="C183" s="28" t="s">
        <v>143</v>
      </c>
      <c r="D183" s="190">
        <f>D45-D46-D47</f>
        <v>0</v>
      </c>
      <c r="E183" s="192">
        <f>E45-E46-E47</f>
        <v>0</v>
      </c>
      <c r="F183" s="193">
        <f>F45-F46-F47</f>
        <v>0</v>
      </c>
    </row>
    <row r="184" spans="2:6" ht="12.75">
      <c r="B184" s="23"/>
      <c r="C184" s="28" t="s">
        <v>140</v>
      </c>
      <c r="D184" s="190">
        <f>D51-D52-D53-D54</f>
        <v>0</v>
      </c>
      <c r="E184" s="192">
        <f>E51-E52-E53-E54</f>
        <v>0</v>
      </c>
      <c r="F184" s="193">
        <f>F51-F52-F53-F54</f>
        <v>0</v>
      </c>
    </row>
    <row r="185" spans="2:6" ht="12.75">
      <c r="B185" s="23"/>
      <c r="C185" s="28" t="s">
        <v>144</v>
      </c>
      <c r="D185" s="190">
        <f>D56-D57-D58</f>
        <v>0</v>
      </c>
      <c r="E185" s="192">
        <f>E56-E57-E58</f>
        <v>0</v>
      </c>
      <c r="F185" s="193">
        <f>F56-F57-F58</f>
        <v>0</v>
      </c>
    </row>
    <row r="186" spans="2:6" ht="13.5" thickBot="1">
      <c r="B186" s="65"/>
      <c r="C186" s="93" t="s">
        <v>146</v>
      </c>
      <c r="D186" s="196">
        <f>D59-D60-D61-D62-D63-D64</f>
        <v>0</v>
      </c>
      <c r="E186" s="197">
        <f>E59-E60-E61-E62-E63-E64</f>
        <v>0</v>
      </c>
      <c r="F186" s="198">
        <f>F59-F60-F61-F62-F63-F64</f>
        <v>0</v>
      </c>
    </row>
    <row r="187" spans="2:6" ht="13.5" thickTop="1">
      <c r="B187" s="23"/>
      <c r="C187" s="28" t="s">
        <v>145</v>
      </c>
      <c r="D187" s="190">
        <f>D86-D87-D88</f>
        <v>0</v>
      </c>
      <c r="E187" s="192">
        <f>E86-E87-E88</f>
        <v>0</v>
      </c>
      <c r="F187" s="193">
        <f>F86-F87-F88</f>
        <v>0</v>
      </c>
    </row>
    <row r="188" spans="2:6" ht="13.5" thickBot="1">
      <c r="B188" s="29"/>
      <c r="C188" s="30" t="s">
        <v>142</v>
      </c>
      <c r="D188" s="191">
        <f>D94-D95-D96-D97</f>
        <v>0</v>
      </c>
      <c r="E188" s="194">
        <f>E94-E95-E96-E97</f>
        <v>0</v>
      </c>
      <c r="F188" s="195">
        <f>F94-F95-F96-F97</f>
        <v>0</v>
      </c>
    </row>
    <row r="189" ht="13.5" thickTop="1"/>
  </sheetData>
  <sheetProtection sheet="1" objects="1" scenarios="1"/>
  <mergeCells count="12">
    <mergeCell ref="B2:F2"/>
    <mergeCell ref="B16:B17"/>
    <mergeCell ref="C16:C17"/>
    <mergeCell ref="B70:B71"/>
    <mergeCell ref="C70:C71"/>
    <mergeCell ref="B135:B136"/>
    <mergeCell ref="C135:C136"/>
    <mergeCell ref="E126:F126"/>
    <mergeCell ref="E127:F127"/>
    <mergeCell ref="E128:F128"/>
    <mergeCell ref="E130:F130"/>
    <mergeCell ref="E129:F129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59" r:id="rId1"/>
  <rowBreaks count="2" manualBreakCount="2">
    <brk id="66" max="5" man="1"/>
    <brk id="1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workbookViewId="0" topLeftCell="C1">
      <selection activeCell="E18" sqref="E18"/>
    </sheetView>
  </sheetViews>
  <sheetFormatPr defaultColWidth="9.140625" defaultRowHeight="12.75"/>
  <cols>
    <col min="1" max="1" width="4.00390625" style="5" bestFit="1" customWidth="1"/>
    <col min="2" max="2" width="22.00390625" style="7" customWidth="1"/>
    <col min="3" max="3" width="59.00390625" style="0" customWidth="1"/>
    <col min="4" max="6" width="20.7109375" style="0" customWidth="1"/>
    <col min="7" max="7" width="10.7109375" style="0" customWidth="1"/>
  </cols>
  <sheetData>
    <row r="1" spans="1:2" s="98" customFormat="1" ht="12.75">
      <c r="A1" s="96"/>
      <c r="B1" s="97"/>
    </row>
    <row r="2" spans="1:6" s="98" customFormat="1" ht="18">
      <c r="A2" s="96"/>
      <c r="B2" s="253" t="s">
        <v>129</v>
      </c>
      <c r="C2" s="253"/>
      <c r="D2" s="253"/>
      <c r="E2" s="253"/>
      <c r="F2" s="253"/>
    </row>
    <row r="3" spans="1:6" s="98" customFormat="1" ht="12.75">
      <c r="A3" s="96"/>
      <c r="B3" s="99"/>
      <c r="C3" s="100"/>
      <c r="D3" s="101"/>
      <c r="E3" s="100"/>
      <c r="F3" s="100"/>
    </row>
    <row r="4" spans="1:6" s="98" customFormat="1" ht="12.75">
      <c r="A4" s="96"/>
      <c r="B4" s="102" t="s">
        <v>149</v>
      </c>
      <c r="C4" s="117">
        <f>ΟΚΤΩΒΡΙΟΣ!C4</f>
        <v>0</v>
      </c>
      <c r="D4" s="100"/>
      <c r="E4" s="100"/>
      <c r="F4" s="100"/>
    </row>
    <row r="5" spans="1:6" s="98" customFormat="1" ht="12.75">
      <c r="A5" s="96"/>
      <c r="B5" s="104"/>
      <c r="C5" s="100"/>
      <c r="D5" s="100"/>
      <c r="E5" s="100"/>
      <c r="F5" s="100"/>
    </row>
    <row r="6" spans="1:6" s="98" customFormat="1" ht="12.75">
      <c r="A6" s="96"/>
      <c r="B6" s="105" t="s">
        <v>150</v>
      </c>
      <c r="C6" s="117">
        <f>ΟΚΤΩΒΡΙΟΣ!C6</f>
        <v>0</v>
      </c>
      <c r="D6" s="100"/>
      <c r="E6" s="106"/>
      <c r="F6" s="100"/>
    </row>
    <row r="7" spans="1:6" s="98" customFormat="1" ht="12.75">
      <c r="A7" s="96"/>
      <c r="B7" s="105"/>
      <c r="C7" s="100"/>
      <c r="D7" s="100"/>
      <c r="E7" s="106"/>
      <c r="F7" s="100"/>
    </row>
    <row r="8" spans="1:6" s="98" customFormat="1" ht="12.75">
      <c r="A8" s="96"/>
      <c r="B8" s="105" t="s">
        <v>148</v>
      </c>
      <c r="C8" s="222">
        <v>2010</v>
      </c>
      <c r="D8" s="100"/>
      <c r="E8" s="105" t="s">
        <v>147</v>
      </c>
      <c r="F8" s="117">
        <f>ΟΚΤΩΒΡΙΟΣ!F8</f>
        <v>0</v>
      </c>
    </row>
    <row r="9" spans="1:6" s="98" customFormat="1" ht="12.75">
      <c r="A9" s="96"/>
      <c r="B9" s="105"/>
      <c r="C9" s="100"/>
      <c r="D9" s="100"/>
      <c r="E9" s="100"/>
      <c r="F9" s="105"/>
    </row>
    <row r="10" spans="1:6" s="98" customFormat="1" ht="12.75">
      <c r="A10" s="96"/>
      <c r="B10" s="105" t="s">
        <v>151</v>
      </c>
      <c r="C10" s="222" t="s">
        <v>161</v>
      </c>
      <c r="D10" s="100"/>
      <c r="E10" s="100"/>
      <c r="F10" s="100"/>
    </row>
    <row r="11" spans="1:6" s="98" customFormat="1" ht="12.75">
      <c r="A11" s="96"/>
      <c r="B11" s="105"/>
      <c r="C11" s="100"/>
      <c r="D11" s="100"/>
      <c r="E11" s="100"/>
      <c r="F11" s="100"/>
    </row>
    <row r="12" spans="1:6" s="98" customFormat="1" ht="15.75">
      <c r="A12" s="96"/>
      <c r="B12" s="108" t="s">
        <v>109</v>
      </c>
      <c r="F12" s="107" t="s">
        <v>97</v>
      </c>
    </row>
    <row r="13" spans="1:6" s="98" customFormat="1" ht="12.75">
      <c r="A13" s="96"/>
      <c r="B13" s="97"/>
      <c r="F13" s="107"/>
    </row>
    <row r="14" spans="1:2" s="98" customFormat="1" ht="15.75">
      <c r="A14" s="109" t="s">
        <v>102</v>
      </c>
      <c r="B14" s="110" t="s">
        <v>24</v>
      </c>
    </row>
    <row r="15" spans="1:2" s="98" customFormat="1" ht="13.5" thickBot="1">
      <c r="A15" s="96"/>
      <c r="B15" s="97" t="s">
        <v>96</v>
      </c>
    </row>
    <row r="16" spans="1:7" s="98" customFormat="1" ht="26.25" thickTop="1">
      <c r="A16" s="96"/>
      <c r="B16" s="259" t="s">
        <v>106</v>
      </c>
      <c r="C16" s="261" t="s">
        <v>107</v>
      </c>
      <c r="D16" s="111" t="s">
        <v>98</v>
      </c>
      <c r="E16" s="112" t="s">
        <v>99</v>
      </c>
      <c r="F16" s="113" t="s">
        <v>100</v>
      </c>
      <c r="G16" s="103"/>
    </row>
    <row r="17" spans="1:7" s="98" customFormat="1" ht="77.25" thickBot="1">
      <c r="A17" s="96"/>
      <c r="B17" s="260"/>
      <c r="C17" s="262"/>
      <c r="D17" s="114" t="s">
        <v>159</v>
      </c>
      <c r="E17" s="115"/>
      <c r="F17" s="116" t="s">
        <v>132</v>
      </c>
      <c r="G17" s="103"/>
    </row>
    <row r="18" spans="2:7" ht="13.5" thickTop="1">
      <c r="B18" s="62">
        <v>0</v>
      </c>
      <c r="C18" s="72" t="s">
        <v>35</v>
      </c>
      <c r="D18" s="118">
        <f>ΟΚΤΩΒΡΙΟΣ!D18</f>
        <v>0</v>
      </c>
      <c r="E18" s="119"/>
      <c r="F18" s="228">
        <f>ΟΚΤΩΒΡΙΟΣ!F18+ΝΟΕΜΒΡΙΟΣ!E18</f>
        <v>0</v>
      </c>
      <c r="G18" s="51"/>
    </row>
    <row r="19" spans="2:7" ht="13.5" thickBot="1">
      <c r="B19" s="16">
        <v>100</v>
      </c>
      <c r="C19" s="73" t="s">
        <v>36</v>
      </c>
      <c r="D19" s="121">
        <f>ΟΚΤΩΒΡΙΟΣ!D19</f>
        <v>0</v>
      </c>
      <c r="E19" s="122"/>
      <c r="F19" s="229">
        <f>ΟΚΤΩΒΡΙΟΣ!F19+ΝΟΕΜΒΡΙΟΣ!E19</f>
        <v>0</v>
      </c>
      <c r="G19" s="51"/>
    </row>
    <row r="20" spans="1:7" s="9" customFormat="1" ht="13.5" thickTop="1">
      <c r="A20" s="5"/>
      <c r="B20" s="62">
        <v>1000</v>
      </c>
      <c r="C20" s="72" t="s">
        <v>37</v>
      </c>
      <c r="D20" s="118">
        <f>ΟΚΤΩΒΡΙΟΣ!D20</f>
        <v>0</v>
      </c>
      <c r="E20" s="119"/>
      <c r="F20" s="228">
        <f>ΟΚΤΩΒΡΙΟΣ!F20+ΝΟΕΜΒΡΙΟΣ!E20</f>
        <v>0</v>
      </c>
      <c r="G20" s="52"/>
    </row>
    <row r="21" spans="1:8" s="9" customFormat="1" ht="13.5" thickBot="1">
      <c r="A21" s="5"/>
      <c r="B21" s="16">
        <v>1100</v>
      </c>
      <c r="C21" s="73" t="s">
        <v>91</v>
      </c>
      <c r="D21" s="121">
        <f>ΟΚΤΩΒΡΙΟΣ!D21</f>
        <v>0</v>
      </c>
      <c r="E21" s="122"/>
      <c r="F21" s="229">
        <f>ΟΚΤΩΒΡΙΟΣ!F21+ΝΟΕΜΒΡΙΟΣ!E21</f>
        <v>0</v>
      </c>
      <c r="G21" s="52"/>
      <c r="H21" s="33"/>
    </row>
    <row r="22" spans="1:7" s="9" customFormat="1" ht="13.5" thickTop="1">
      <c r="A22" s="5"/>
      <c r="B22" s="62">
        <v>2000</v>
      </c>
      <c r="C22" s="72" t="s">
        <v>38</v>
      </c>
      <c r="D22" s="118">
        <f>ΟΚΤΩΒΡΙΟΣ!D22</f>
        <v>0</v>
      </c>
      <c r="E22" s="119"/>
      <c r="F22" s="228">
        <f>ΟΚΤΩΒΡΙΟΣ!F22+ΝΟΕΜΒΡΙΟΣ!E22</f>
        <v>0</v>
      </c>
      <c r="G22" s="52"/>
    </row>
    <row r="23" spans="1:8" s="9" customFormat="1" ht="12.75">
      <c r="A23" s="5"/>
      <c r="B23" s="10">
        <v>2110</v>
      </c>
      <c r="C23" s="157" t="s">
        <v>92</v>
      </c>
      <c r="D23" s="127">
        <f>ΟΚΤΩΒΡΙΟΣ!D23</f>
        <v>0</v>
      </c>
      <c r="E23" s="128"/>
      <c r="F23" s="230">
        <f>ΟΚΤΩΒΡΙΟΣ!F23+ΝΟΕΜΒΡΙΟΣ!E23</f>
        <v>0</v>
      </c>
      <c r="G23" s="52"/>
      <c r="H23" s="33"/>
    </row>
    <row r="24" spans="1:8" s="9" customFormat="1" ht="13.5" thickBot="1">
      <c r="A24" s="5"/>
      <c r="B24" s="81" t="s">
        <v>88</v>
      </c>
      <c r="C24" s="158" t="s">
        <v>93</v>
      </c>
      <c r="D24" s="136">
        <f>ΟΚΤΩΒΡΙΟΣ!D24</f>
        <v>0</v>
      </c>
      <c r="E24" s="137"/>
      <c r="F24" s="231">
        <f>ΟΚΤΩΒΡΙΟΣ!F24+ΝΟΕΜΒΡΙΟΣ!E24</f>
        <v>0</v>
      </c>
      <c r="G24" s="52"/>
      <c r="H24" s="33"/>
    </row>
    <row r="25" spans="1:7" s="9" customFormat="1" ht="26.25" thickTop="1">
      <c r="A25" s="5"/>
      <c r="B25" s="62">
        <v>3000</v>
      </c>
      <c r="C25" s="72" t="s">
        <v>39</v>
      </c>
      <c r="D25" s="118">
        <f>ΟΚΤΩΒΡΙΟΣ!D25</f>
        <v>0</v>
      </c>
      <c r="E25" s="119"/>
      <c r="F25" s="228">
        <f>ΟΚΤΩΒΡΙΟΣ!F25+ΝΟΕΜΒΡΙΟΣ!E25</f>
        <v>0</v>
      </c>
      <c r="G25" s="52"/>
    </row>
    <row r="26" spans="1:8" s="9" customFormat="1" ht="25.5">
      <c r="A26" s="5"/>
      <c r="B26" s="10" t="s">
        <v>89</v>
      </c>
      <c r="C26" s="74" t="s">
        <v>108</v>
      </c>
      <c r="D26" s="127">
        <f>ΟΚΤΩΒΡΙΟΣ!D26</f>
        <v>0</v>
      </c>
      <c r="E26" s="128"/>
      <c r="F26" s="230">
        <f>ΟΚΤΩΒΡΙΟΣ!F26+ΝΟΕΜΒΡΙΟΣ!E26</f>
        <v>0</v>
      </c>
      <c r="G26" s="52"/>
      <c r="H26" s="33"/>
    </row>
    <row r="27" spans="2:7" ht="12.75">
      <c r="B27" s="10">
        <v>3350</v>
      </c>
      <c r="C27" s="74" t="s">
        <v>40</v>
      </c>
      <c r="D27" s="127">
        <f>ΟΚΤΩΒΡΙΟΣ!D27</f>
        <v>0</v>
      </c>
      <c r="E27" s="128"/>
      <c r="F27" s="230">
        <f>ΟΚΤΩΒΡΙΟΣ!F27+ΝΟΕΜΒΡΙΟΣ!E27</f>
        <v>0</v>
      </c>
      <c r="G27" s="51"/>
    </row>
    <row r="28" spans="1:7" s="12" customFormat="1" ht="25.5">
      <c r="A28" s="5"/>
      <c r="B28" s="11"/>
      <c r="C28" s="75" t="s">
        <v>152</v>
      </c>
      <c r="D28" s="159">
        <f>ΟΚΤΩΒΡΙΟΣ!D28</f>
        <v>0</v>
      </c>
      <c r="E28" s="160"/>
      <c r="F28" s="232">
        <f>ΟΚΤΩΒΡΙΟΣ!F28+ΝΟΕΜΒΡΙΟΣ!E28</f>
        <v>0</v>
      </c>
      <c r="G28" s="52"/>
    </row>
    <row r="29" spans="1:8" s="12" customFormat="1" ht="25.5">
      <c r="A29" s="5"/>
      <c r="B29" s="11"/>
      <c r="C29" s="75" t="s">
        <v>111</v>
      </c>
      <c r="D29" s="159">
        <f>ΟΚΤΩΒΡΙΟΣ!D29</f>
        <v>0</v>
      </c>
      <c r="E29" s="160"/>
      <c r="F29" s="232">
        <f>ΟΚΤΩΒΡΙΟΣ!F29+ΝΟΕΜΒΡΙΟΣ!E29</f>
        <v>0</v>
      </c>
      <c r="G29" s="52"/>
      <c r="H29" s="13"/>
    </row>
    <row r="30" spans="1:7" s="12" customFormat="1" ht="25.5">
      <c r="A30" s="5"/>
      <c r="B30" s="11"/>
      <c r="C30" s="75" t="s">
        <v>112</v>
      </c>
      <c r="D30" s="159">
        <f>ΟΚΤΩΒΡΙΟΣ!D30</f>
        <v>0</v>
      </c>
      <c r="E30" s="160"/>
      <c r="F30" s="232">
        <f>ΟΚΤΩΒΡΙΟΣ!F30+ΝΟΕΜΒΡΙΟΣ!E30</f>
        <v>0</v>
      </c>
      <c r="G30" s="52"/>
    </row>
    <row r="31" spans="1:7" s="12" customFormat="1" ht="12.75">
      <c r="A31" s="5"/>
      <c r="B31" s="11">
        <v>3394</v>
      </c>
      <c r="C31" s="14" t="s">
        <v>41</v>
      </c>
      <c r="D31" s="133">
        <f>ΟΚΤΩΒΡΙΟΣ!D31</f>
        <v>0</v>
      </c>
      <c r="E31" s="134"/>
      <c r="F31" s="233">
        <f>ΟΚΤΩΒΡΙΟΣ!F31+ΝΟΕΜΒΡΙΟΣ!E31</f>
        <v>0</v>
      </c>
      <c r="G31" s="53"/>
    </row>
    <row r="32" spans="2:7" ht="12.75">
      <c r="B32" s="10">
        <v>3510</v>
      </c>
      <c r="C32" s="74" t="s">
        <v>23</v>
      </c>
      <c r="D32" s="127">
        <f>ΟΚΤΩΒΡΙΟΣ!D32</f>
        <v>0</v>
      </c>
      <c r="E32" s="128"/>
      <c r="F32" s="230">
        <f>ΟΚΤΩΒΡΙΟΣ!F32+ΝΟΕΜΒΡΙΟΣ!E32</f>
        <v>0</v>
      </c>
      <c r="G32" s="51"/>
    </row>
    <row r="33" spans="2:8" ht="13.5" thickBot="1">
      <c r="B33" s="162">
        <v>3520</v>
      </c>
      <c r="C33" s="158" t="s">
        <v>90</v>
      </c>
      <c r="D33" s="136">
        <f>ΟΚΤΩΒΡΙΟΣ!D33</f>
        <v>0</v>
      </c>
      <c r="E33" s="137"/>
      <c r="F33" s="231">
        <f>ΟΚΤΩΒΡΙΟΣ!F33+ΝΟΕΜΒΡΙΟΣ!E33</f>
        <v>0</v>
      </c>
      <c r="G33" s="51"/>
      <c r="H33" s="33"/>
    </row>
    <row r="34" spans="1:7" s="9" customFormat="1" ht="27" thickBot="1" thickTop="1">
      <c r="A34" s="5"/>
      <c r="B34" s="67">
        <v>4000</v>
      </c>
      <c r="C34" s="76" t="s">
        <v>42</v>
      </c>
      <c r="D34" s="139">
        <f>ΟΚΤΩΒΡΙΟΣ!D34</f>
        <v>0</v>
      </c>
      <c r="E34" s="140"/>
      <c r="F34" s="234">
        <f>ΟΚΤΩΒΡΙΟΣ!F34+ΝΟΕΜΒΡΙΟΣ!E34</f>
        <v>0</v>
      </c>
      <c r="G34" s="52"/>
    </row>
    <row r="35" spans="1:7" s="9" customFormat="1" ht="13.5" thickTop="1">
      <c r="A35" s="5"/>
      <c r="B35" s="62">
        <v>5000</v>
      </c>
      <c r="C35" s="72" t="s">
        <v>43</v>
      </c>
      <c r="D35" s="118">
        <f>ΟΚΤΩΒΡΙΟΣ!D35</f>
        <v>0</v>
      </c>
      <c r="E35" s="119"/>
      <c r="F35" s="228">
        <f>ΟΚΤΩΒΡΙΟΣ!F35+ΝΟΕΜΒΡΙΟΣ!E35</f>
        <v>0</v>
      </c>
      <c r="G35" s="52"/>
    </row>
    <row r="36" spans="1:8" s="9" customFormat="1" ht="13.5" thickBot="1">
      <c r="A36" s="5"/>
      <c r="B36" s="16">
        <v>5200</v>
      </c>
      <c r="C36" s="73" t="s">
        <v>94</v>
      </c>
      <c r="D36" s="121">
        <f>ΟΚΤΩΒΡΙΟΣ!D36</f>
        <v>0</v>
      </c>
      <c r="E36" s="122"/>
      <c r="F36" s="229">
        <f>ΟΚΤΩΒΡΙΟΣ!F36+ΝΟΕΜΒΡΙΟΣ!E36</f>
        <v>0</v>
      </c>
      <c r="G36" s="52"/>
      <c r="H36" s="33"/>
    </row>
    <row r="37" spans="1:7" s="9" customFormat="1" ht="13.5" thickTop="1">
      <c r="A37" s="5"/>
      <c r="B37" s="62">
        <v>6000</v>
      </c>
      <c r="C37" s="72" t="s">
        <v>44</v>
      </c>
      <c r="D37" s="118">
        <f>ΟΚΤΩΒΡΙΟΣ!D37</f>
        <v>0</v>
      </c>
      <c r="E37" s="119"/>
      <c r="F37" s="228">
        <f>ΟΚΤΩΒΡΙΟΣ!F37+ΝΟΕΜΒΡΙΟΣ!E37</f>
        <v>0</v>
      </c>
      <c r="G37" s="52"/>
    </row>
    <row r="38" spans="2:7" ht="12.75">
      <c r="B38" s="8">
        <v>6100</v>
      </c>
      <c r="C38" s="77" t="s">
        <v>45</v>
      </c>
      <c r="D38" s="124">
        <f>ΟΚΤΩΒΡΙΟΣ!D38</f>
        <v>0</v>
      </c>
      <c r="E38" s="125"/>
      <c r="F38" s="235">
        <f>ΟΚΤΩΒΡΙΟΣ!F38+ΝΟΕΜΒΡΙΟΣ!E38</f>
        <v>0</v>
      </c>
      <c r="G38" s="51"/>
    </row>
    <row r="39" spans="2:7" ht="12.75">
      <c r="B39" s="10">
        <v>6110</v>
      </c>
      <c r="C39" s="74" t="s">
        <v>36</v>
      </c>
      <c r="D39" s="127">
        <f>ΟΚΤΩΒΡΙΟΣ!D39</f>
        <v>0</v>
      </c>
      <c r="E39" s="128"/>
      <c r="F39" s="230">
        <f>ΟΚΤΩΒΡΙΟΣ!F39+ΝΟΕΜΒΡΙΟΣ!E39</f>
        <v>0</v>
      </c>
      <c r="G39" s="51"/>
    </row>
    <row r="40" spans="2:7" ht="12.75">
      <c r="B40" s="11">
        <v>6435</v>
      </c>
      <c r="C40" s="14" t="s">
        <v>46</v>
      </c>
      <c r="D40" s="133">
        <f>ΟΚΤΩΒΡΙΟΣ!D40</f>
        <v>0</v>
      </c>
      <c r="E40" s="134"/>
      <c r="F40" s="233">
        <f>ΟΚΤΩΒΡΙΟΣ!F40+ΝΟΕΜΒΡΙΟΣ!E40</f>
        <v>0</v>
      </c>
      <c r="G40" s="51"/>
    </row>
    <row r="41" spans="2:7" ht="25.5">
      <c r="B41" s="11"/>
      <c r="C41" s="75" t="s">
        <v>152</v>
      </c>
      <c r="D41" s="159">
        <f>ΟΚΤΩΒΡΙΟΣ!D41</f>
        <v>0</v>
      </c>
      <c r="E41" s="160"/>
      <c r="F41" s="232">
        <f>ΟΚΤΩΒΡΙΟΣ!F41+ΝΟΕΜΒΡΙΟΣ!E41</f>
        <v>0</v>
      </c>
      <c r="G41" s="52"/>
    </row>
    <row r="42" spans="2:8" ht="25.5">
      <c r="B42" s="11"/>
      <c r="C42" s="75" t="s">
        <v>111</v>
      </c>
      <c r="D42" s="159">
        <f>ΟΚΤΩΒΡΙΟΣ!D42</f>
        <v>0</v>
      </c>
      <c r="E42" s="160"/>
      <c r="F42" s="232">
        <f>ΟΚΤΩΒΡΙΟΣ!F42+ΝΟΕΜΒΡΙΟΣ!E42</f>
        <v>0</v>
      </c>
      <c r="G42" s="52"/>
      <c r="H42" s="15"/>
    </row>
    <row r="43" spans="2:7" ht="25.5">
      <c r="B43" s="11"/>
      <c r="C43" s="75" t="s">
        <v>112</v>
      </c>
      <c r="D43" s="159">
        <f>ΟΚΤΩΒΡΙΟΣ!D43</f>
        <v>0</v>
      </c>
      <c r="E43" s="160"/>
      <c r="F43" s="232">
        <f>ΟΚΤΩΒΡΙΟΣ!F43+ΝΟΕΜΒΡΙΟΣ!E43</f>
        <v>0</v>
      </c>
      <c r="G43" s="52"/>
    </row>
    <row r="44" spans="2:7" ht="13.5" thickBot="1">
      <c r="B44" s="68">
        <v>6451</v>
      </c>
      <c r="C44" s="78" t="s">
        <v>23</v>
      </c>
      <c r="D44" s="142">
        <f>ΟΚΤΩΒΡΙΟΣ!D44</f>
        <v>0</v>
      </c>
      <c r="E44" s="143"/>
      <c r="F44" s="236">
        <f>ΟΚΤΩΒΡΙΟΣ!F44+ΝΟΕΜΒΡΙΟΣ!E44</f>
        <v>0</v>
      </c>
      <c r="G44" s="51"/>
    </row>
    <row r="45" spans="2:7" ht="13.5" thickTop="1">
      <c r="B45" s="62">
        <v>7000</v>
      </c>
      <c r="C45" s="72" t="s">
        <v>47</v>
      </c>
      <c r="D45" s="118">
        <f>ΟΚΤΩΒΡΙΟΣ!D45</f>
        <v>0</v>
      </c>
      <c r="E45" s="119"/>
      <c r="F45" s="228">
        <f>ΟΚΤΩΒΡΙΟΣ!F45+ΝΟΕΜΒΡΙΟΣ!E45</f>
        <v>0</v>
      </c>
      <c r="G45" s="51"/>
    </row>
    <row r="46" spans="2:8" ht="12.75">
      <c r="B46" s="8">
        <v>7100</v>
      </c>
      <c r="C46" s="77" t="s">
        <v>48</v>
      </c>
      <c r="D46" s="124">
        <f>ΟΚΤΩΒΡΙΟΣ!D46</f>
        <v>0</v>
      </c>
      <c r="E46" s="125"/>
      <c r="F46" s="235">
        <f>ΟΚΤΩΒΡΙΟΣ!F46+ΝΟΕΜΒΡΙΟΣ!E46</f>
        <v>0</v>
      </c>
      <c r="G46" s="52"/>
      <c r="H46" s="15"/>
    </row>
    <row r="47" spans="2:8" ht="26.25" thickBot="1">
      <c r="B47" s="16">
        <v>7200</v>
      </c>
      <c r="C47" s="73" t="s">
        <v>49</v>
      </c>
      <c r="D47" s="121">
        <f>ΟΚΤΩΒΡΙΟΣ!D47</f>
        <v>0</v>
      </c>
      <c r="E47" s="122"/>
      <c r="F47" s="229">
        <f>ΟΚΤΩΒΡΙΟΣ!F47+ΝΟΕΜΒΡΙΟΣ!E47</f>
        <v>0</v>
      </c>
      <c r="G47" s="52"/>
      <c r="H47" s="15"/>
    </row>
    <row r="48" spans="2:7" ht="13.5" thickTop="1">
      <c r="B48" s="66">
        <v>8000</v>
      </c>
      <c r="C48" s="79" t="s">
        <v>50</v>
      </c>
      <c r="D48" s="145">
        <f>ΟΚΤΩΒΡΙΟΣ!D48</f>
        <v>0</v>
      </c>
      <c r="E48" s="146"/>
      <c r="F48" s="237">
        <f>ΟΚΤΩΒΡΙΟΣ!F48+ΝΟΕΜΒΡΙΟΣ!E48</f>
        <v>0</v>
      </c>
      <c r="G48" s="51"/>
    </row>
    <row r="49" spans="2:7" ht="12.75">
      <c r="B49" s="8">
        <v>8100</v>
      </c>
      <c r="C49" s="77" t="s">
        <v>45</v>
      </c>
      <c r="D49" s="124">
        <f>ΟΚΤΩΒΡΙΟΣ!D49</f>
        <v>0</v>
      </c>
      <c r="E49" s="125"/>
      <c r="F49" s="235">
        <f>ΟΚΤΩΒΡΙΟΣ!F49+ΝΟΕΜΒΡΙΟΣ!E49</f>
        <v>0</v>
      </c>
      <c r="G49" s="51"/>
    </row>
    <row r="50" spans="2:7" ht="12.75">
      <c r="B50" s="10">
        <v>8110</v>
      </c>
      <c r="C50" s="74" t="s">
        <v>36</v>
      </c>
      <c r="D50" s="127">
        <f>ΟΚΤΩΒΡΙΟΣ!D50</f>
        <v>0</v>
      </c>
      <c r="E50" s="128"/>
      <c r="F50" s="230">
        <f>ΟΚΤΩΒΡΙΟΣ!F50+ΝΟΕΜΒΡΙΟΣ!E50</f>
        <v>0</v>
      </c>
      <c r="G50" s="51"/>
    </row>
    <row r="51" spans="2:7" ht="12.75">
      <c r="B51" s="11">
        <v>8435</v>
      </c>
      <c r="C51" s="14" t="s">
        <v>46</v>
      </c>
      <c r="D51" s="133">
        <f>ΟΚΤΩΒΡΙΟΣ!D51</f>
        <v>0</v>
      </c>
      <c r="E51" s="134"/>
      <c r="F51" s="233">
        <f>ΟΚΤΩΒΡΙΟΣ!F51+ΝΟΕΜΒΡΙΟΣ!E51</f>
        <v>0</v>
      </c>
      <c r="G51" s="51"/>
    </row>
    <row r="52" spans="2:7" ht="25.5">
      <c r="B52" s="11"/>
      <c r="C52" s="75" t="s">
        <v>152</v>
      </c>
      <c r="D52" s="159">
        <f>ΟΚΤΩΒΡΙΟΣ!D52</f>
        <v>0</v>
      </c>
      <c r="E52" s="160"/>
      <c r="F52" s="232">
        <f>ΟΚΤΩΒΡΙΟΣ!F52+ΝΟΕΜΒΡΙΟΣ!E52</f>
        <v>0</v>
      </c>
      <c r="G52" s="52"/>
    </row>
    <row r="53" spans="2:8" ht="25.5">
      <c r="B53" s="11"/>
      <c r="C53" s="75" t="s">
        <v>111</v>
      </c>
      <c r="D53" s="159">
        <f>ΟΚΤΩΒΡΙΟΣ!D53</f>
        <v>0</v>
      </c>
      <c r="E53" s="160"/>
      <c r="F53" s="232">
        <f>ΟΚΤΩΒΡΙΟΣ!F53+ΝΟΕΜΒΡΙΟΣ!E53</f>
        <v>0</v>
      </c>
      <c r="G53" s="52"/>
      <c r="H53" s="15"/>
    </row>
    <row r="54" spans="2:7" ht="25.5">
      <c r="B54" s="11"/>
      <c r="C54" s="75" t="s">
        <v>112</v>
      </c>
      <c r="D54" s="159">
        <f>ΟΚΤΩΒΡΙΟΣ!D54</f>
        <v>0</v>
      </c>
      <c r="E54" s="160"/>
      <c r="F54" s="232">
        <f>ΟΚΤΩΒΡΙΟΣ!F54+ΝΟΕΜΒΡΙΟΣ!E54</f>
        <v>0</v>
      </c>
      <c r="G54" s="52"/>
    </row>
    <row r="55" spans="2:7" ht="12.75">
      <c r="B55" s="11">
        <v>8451</v>
      </c>
      <c r="C55" s="14" t="s">
        <v>23</v>
      </c>
      <c r="D55" s="130">
        <f>ΟΚΤΩΒΡΙΟΣ!D55</f>
        <v>0</v>
      </c>
      <c r="E55" s="131"/>
      <c r="F55" s="238">
        <f>ΟΚΤΩΒΡΙΟΣ!F55+ΝΟΕΜΒΡΙΟΣ!E55</f>
        <v>0</v>
      </c>
      <c r="G55" s="51"/>
    </row>
    <row r="56" spans="2:7" ht="12.75">
      <c r="B56" s="8">
        <v>8700</v>
      </c>
      <c r="C56" s="77" t="s">
        <v>51</v>
      </c>
      <c r="D56" s="148">
        <f>ΟΚΤΩΒΡΙΟΣ!D56</f>
        <v>0</v>
      </c>
      <c r="E56" s="149"/>
      <c r="F56" s="239">
        <f>ΟΚΤΩΒΡΙΟΣ!F56+ΝΟΕΜΒΡΙΟΣ!E56</f>
        <v>0</v>
      </c>
      <c r="G56" s="51"/>
    </row>
    <row r="57" spans="2:8" ht="12.75">
      <c r="B57" s="10">
        <v>8710</v>
      </c>
      <c r="C57" s="74" t="s">
        <v>48</v>
      </c>
      <c r="D57" s="127">
        <f>ΟΚΤΩΒΡΙΟΣ!D57</f>
        <v>0</v>
      </c>
      <c r="E57" s="128"/>
      <c r="F57" s="230">
        <f>ΟΚΤΩΒΡΙΟΣ!F57+ΝΟΕΜΒΡΙΟΣ!E57</f>
        <v>0</v>
      </c>
      <c r="G57" s="52"/>
      <c r="H57" s="15"/>
    </row>
    <row r="58" spans="2:8" ht="13.5" thickBot="1">
      <c r="B58" s="69">
        <v>8720</v>
      </c>
      <c r="C58" s="80" t="s">
        <v>52</v>
      </c>
      <c r="D58" s="151">
        <f>ΟΚΤΩΒΡΙΟΣ!D58</f>
        <v>0</v>
      </c>
      <c r="E58" s="152"/>
      <c r="F58" s="240">
        <f>ΟΚΤΩΒΡΙΟΣ!F58+ΝΟΕΜΒΡΙΟΣ!E58</f>
        <v>0</v>
      </c>
      <c r="G58" s="52"/>
      <c r="H58" s="15"/>
    </row>
    <row r="59" spans="2:7" ht="13.5" thickTop="1">
      <c r="B59" s="62">
        <v>9000</v>
      </c>
      <c r="C59" s="72" t="s">
        <v>53</v>
      </c>
      <c r="D59" s="118">
        <f>ΟΚΤΩΒΡΙΟΣ!D59</f>
        <v>0</v>
      </c>
      <c r="E59" s="119"/>
      <c r="F59" s="228">
        <f>ΟΚΤΩΒΡΙΟΣ!F59+ΝΟΕΜΒΡΙΟΣ!E59</f>
        <v>0</v>
      </c>
      <c r="G59" s="51"/>
    </row>
    <row r="60" spans="2:7" ht="25.5">
      <c r="B60" s="8" t="s">
        <v>54</v>
      </c>
      <c r="C60" s="77" t="s">
        <v>55</v>
      </c>
      <c r="D60" s="124">
        <f>ΟΚΤΩΒΡΙΟΣ!D60</f>
        <v>0</v>
      </c>
      <c r="E60" s="125"/>
      <c r="F60" s="235">
        <f>ΟΚΤΩΒΡΙΟΣ!F60+ΝΟΕΜΒΡΙΟΣ!E60</f>
        <v>0</v>
      </c>
      <c r="G60" s="51"/>
    </row>
    <row r="61" spans="2:7" ht="25.5">
      <c r="B61" s="8" t="s">
        <v>56</v>
      </c>
      <c r="C61" s="77" t="s">
        <v>57</v>
      </c>
      <c r="D61" s="124">
        <f>ΟΚΤΩΒΡΙΟΣ!D61</f>
        <v>0</v>
      </c>
      <c r="E61" s="125"/>
      <c r="F61" s="235">
        <f>ΟΚΤΩΒΡΙΟΣ!F61+ΝΟΕΜΒΡΙΟΣ!E61</f>
        <v>0</v>
      </c>
      <c r="G61" s="51"/>
    </row>
    <row r="62" spans="2:7" ht="22.5" customHeight="1">
      <c r="B62" s="8" t="s">
        <v>58</v>
      </c>
      <c r="C62" s="77" t="s">
        <v>59</v>
      </c>
      <c r="D62" s="124">
        <f>ΟΚΤΩΒΡΙΟΣ!D62</f>
        <v>0</v>
      </c>
      <c r="E62" s="125"/>
      <c r="F62" s="235">
        <f>ΟΚΤΩΒΡΙΟΣ!F62+ΝΟΕΜΒΡΙΟΣ!E62</f>
        <v>0</v>
      </c>
      <c r="G62" s="51"/>
    </row>
    <row r="63" spans="2:8" ht="25.5">
      <c r="B63" s="8">
        <v>9700</v>
      </c>
      <c r="C63" s="77" t="s">
        <v>60</v>
      </c>
      <c r="D63" s="148">
        <f>ΟΚΤΩΒΡΙΟΣ!D63</f>
        <v>0</v>
      </c>
      <c r="E63" s="149"/>
      <c r="F63" s="239">
        <f>ΟΚΤΩΒΡΙΟΣ!F63+ΝΟΕΜΒΡΙΟΣ!E63</f>
        <v>0</v>
      </c>
      <c r="G63" s="52"/>
      <c r="H63" s="15"/>
    </row>
    <row r="64" spans="2:7" ht="13.5" thickBot="1">
      <c r="B64" s="16">
        <v>9900</v>
      </c>
      <c r="C64" s="73" t="s">
        <v>61</v>
      </c>
      <c r="D64" s="121">
        <f>ΟΚΤΩΒΡΙΟΣ!D64</f>
        <v>0</v>
      </c>
      <c r="E64" s="122"/>
      <c r="F64" s="229">
        <f>ΟΚΤΩΒΡΙΟΣ!F64+ΝΟΕΜΒΡΙΟΣ!E64</f>
        <v>0</v>
      </c>
      <c r="G64" s="51"/>
    </row>
    <row r="65" spans="2:7" ht="27" thickBot="1" thickTop="1">
      <c r="B65" s="17"/>
      <c r="C65" s="59" t="s">
        <v>62</v>
      </c>
      <c r="D65" s="154">
        <f>D18+D20+D22+D25+D34+D35+D37+D45+D48+D59</f>
        <v>0</v>
      </c>
      <c r="E65" s="155">
        <f>E18+E20+E22+E25+E34+E35+E37+E45+E48+E59</f>
        <v>0</v>
      </c>
      <c r="F65" s="156">
        <f>F18+F20+F22+F25+F34+F35+F37+F45+F48+F59</f>
        <v>0</v>
      </c>
      <c r="G65" s="51"/>
    </row>
    <row r="66" spans="2:7" ht="13.5" thickTop="1">
      <c r="B66" s="18"/>
      <c r="C66" s="19"/>
      <c r="D66" s="19"/>
      <c r="E66" s="3"/>
      <c r="F66" s="3"/>
      <c r="G66" s="51"/>
    </row>
    <row r="67" spans="2:7" ht="12.75">
      <c r="B67" s="18"/>
      <c r="C67" s="19"/>
      <c r="D67" s="19"/>
      <c r="E67" s="3"/>
      <c r="F67" s="3"/>
      <c r="G67" s="51"/>
    </row>
    <row r="68" spans="1:7" ht="15.75">
      <c r="A68" s="43" t="s">
        <v>103</v>
      </c>
      <c r="B68" s="42" t="s">
        <v>30</v>
      </c>
      <c r="C68" s="20"/>
      <c r="D68" s="20"/>
      <c r="E68" s="3"/>
      <c r="F68" s="3"/>
      <c r="G68" s="51"/>
    </row>
    <row r="69" spans="1:7" ht="16.5" thickBot="1">
      <c r="A69" s="43"/>
      <c r="B69" s="42"/>
      <c r="C69" s="20"/>
      <c r="D69" s="20"/>
      <c r="E69" s="3"/>
      <c r="F69" s="3"/>
      <c r="G69" s="51"/>
    </row>
    <row r="70" spans="1:7" ht="26.25" thickTop="1">
      <c r="A70" s="43"/>
      <c r="B70" s="263" t="s">
        <v>106</v>
      </c>
      <c r="C70" s="265" t="s">
        <v>107</v>
      </c>
      <c r="D70" s="70" t="s">
        <v>98</v>
      </c>
      <c r="E70" s="44" t="s">
        <v>99</v>
      </c>
      <c r="F70" s="45" t="s">
        <v>100</v>
      </c>
      <c r="G70" s="51"/>
    </row>
    <row r="71" spans="2:7" ht="77.25" thickBot="1">
      <c r="B71" s="264"/>
      <c r="C71" s="266"/>
      <c r="D71" s="71" t="s">
        <v>159</v>
      </c>
      <c r="E71" s="46"/>
      <c r="F71" s="47" t="s">
        <v>132</v>
      </c>
      <c r="G71" s="51"/>
    </row>
    <row r="72" spans="2:7" ht="13.5" thickTop="1">
      <c r="B72" s="62">
        <v>0</v>
      </c>
      <c r="C72" s="72" t="s">
        <v>63</v>
      </c>
      <c r="D72" s="118">
        <f>ΟΚΤΩΒΡΙΟΣ!D72</f>
        <v>0</v>
      </c>
      <c r="E72" s="119"/>
      <c r="F72" s="228">
        <f>ΟΚΤΩΒΡΙΟΣ!F72+ΝΟΕΜΒΡΙΟΣ!E72</f>
        <v>0</v>
      </c>
      <c r="G72" s="51"/>
    </row>
    <row r="73" spans="2:7" ht="25.5">
      <c r="B73" s="8" t="s">
        <v>64</v>
      </c>
      <c r="C73" s="77" t="s">
        <v>65</v>
      </c>
      <c r="D73" s="124">
        <f>ΟΚΤΩΒΡΙΟΣ!D73</f>
        <v>0</v>
      </c>
      <c r="E73" s="125"/>
      <c r="F73" s="235">
        <f>ΟΚΤΩΒΡΙΟΣ!F73+ΝΟΕΜΒΡΙΟΣ!E73</f>
        <v>0</v>
      </c>
      <c r="G73" s="51"/>
    </row>
    <row r="74" spans="2:7" ht="12.75">
      <c r="B74" s="10">
        <v>550</v>
      </c>
      <c r="C74" s="74" t="s">
        <v>66</v>
      </c>
      <c r="D74" s="127">
        <f>ΟΚΤΩΒΡΙΟΣ!D74</f>
        <v>0</v>
      </c>
      <c r="E74" s="128"/>
      <c r="F74" s="230">
        <f>ΟΚΤΩΒΡΙΟΣ!F74+ΝΟΕΜΒΡΙΟΣ!E74</f>
        <v>0</v>
      </c>
      <c r="G74" s="51"/>
    </row>
    <row r="75" spans="2:7" ht="12.75">
      <c r="B75" s="8">
        <v>600</v>
      </c>
      <c r="C75" s="77" t="s">
        <v>67</v>
      </c>
      <c r="D75" s="124">
        <f>ΟΚΤΩΒΡΙΟΣ!D75</f>
        <v>0</v>
      </c>
      <c r="E75" s="125"/>
      <c r="F75" s="235">
        <f>ΟΚΤΩΒΡΙΟΣ!F75+ΝΟΕΜΒΡΙΟΣ!E75</f>
        <v>0</v>
      </c>
      <c r="G75" s="51"/>
    </row>
    <row r="76" spans="2:7" ht="12.75">
      <c r="B76" s="10">
        <v>610</v>
      </c>
      <c r="C76" s="74" t="s">
        <v>68</v>
      </c>
      <c r="D76" s="127">
        <f>ΟΚΤΩΒΡΙΟΣ!D76</f>
        <v>0</v>
      </c>
      <c r="E76" s="128"/>
      <c r="F76" s="230">
        <f>ΟΚΤΩΒΡΙΟΣ!F76+ΝΟΕΜΒΡΙΟΣ!E76</f>
        <v>0</v>
      </c>
      <c r="G76" s="51"/>
    </row>
    <row r="77" spans="2:7" ht="12.75">
      <c r="B77" s="10">
        <v>620</v>
      </c>
      <c r="C77" s="74" t="s">
        <v>69</v>
      </c>
      <c r="D77" s="127">
        <f>ΟΚΤΩΒΡΙΟΣ!D77</f>
        <v>0</v>
      </c>
      <c r="E77" s="128"/>
      <c r="F77" s="230">
        <f>ΟΚΤΩΒΡΙΟΣ!F77+ΝΟΕΜΒΡΙΟΣ!E77</f>
        <v>0</v>
      </c>
      <c r="G77" s="51"/>
    </row>
    <row r="78" spans="2:7" ht="12.75">
      <c r="B78" s="10">
        <v>670</v>
      </c>
      <c r="C78" s="74" t="s">
        <v>70</v>
      </c>
      <c r="D78" s="127">
        <f>ΟΚΤΩΒΡΙΟΣ!D78</f>
        <v>0</v>
      </c>
      <c r="E78" s="128"/>
      <c r="F78" s="230">
        <f>ΟΚΤΩΒΡΙΟΣ!F78+ΝΟΕΜΒΡΙΟΣ!E78</f>
        <v>0</v>
      </c>
      <c r="G78" s="51"/>
    </row>
    <row r="79" spans="2:7" ht="13.5" thickBot="1">
      <c r="B79" s="81">
        <v>680</v>
      </c>
      <c r="C79" s="83" t="s">
        <v>71</v>
      </c>
      <c r="D79" s="136">
        <f>ΟΚΤΩΒΡΙΟΣ!D79</f>
        <v>0</v>
      </c>
      <c r="E79" s="137"/>
      <c r="F79" s="231">
        <f>ΟΚΤΩΒΡΙΟΣ!F79+ΝΟΕΜΒΡΙΟΣ!E79</f>
        <v>0</v>
      </c>
      <c r="G79" s="51"/>
    </row>
    <row r="80" spans="2:7" ht="26.25" thickTop="1">
      <c r="B80" s="62">
        <v>1000</v>
      </c>
      <c r="C80" s="72" t="s">
        <v>72</v>
      </c>
      <c r="D80" s="118">
        <f>ΟΚΤΩΒΡΙΟΣ!D80</f>
        <v>0</v>
      </c>
      <c r="E80" s="119"/>
      <c r="F80" s="228">
        <f>ΟΚΤΩΒΡΙΟΣ!F80+ΝΟΕΜΒΡΙΟΣ!E80</f>
        <v>0</v>
      </c>
      <c r="G80" s="51"/>
    </row>
    <row r="81" spans="2:8" ht="13.5" thickBot="1">
      <c r="B81" s="81">
        <v>1310</v>
      </c>
      <c r="C81" s="83" t="s">
        <v>95</v>
      </c>
      <c r="D81" s="136">
        <f>ΟΚΤΩΒΡΙΟΣ!D81</f>
        <v>0</v>
      </c>
      <c r="E81" s="137"/>
      <c r="F81" s="231">
        <f>ΟΚΤΩΒΡΙΟΣ!F81+ΝΟΕΜΒΡΙΟΣ!E81</f>
        <v>0</v>
      </c>
      <c r="G81" s="51"/>
      <c r="H81" s="33"/>
    </row>
    <row r="82" spans="2:7" ht="14.25" thickBot="1" thickTop="1">
      <c r="B82" s="82">
        <v>2000</v>
      </c>
      <c r="C82" s="84" t="s">
        <v>73</v>
      </c>
      <c r="D82" s="163">
        <f>ΟΚΤΩΒΡΙΟΣ!D82</f>
        <v>0</v>
      </c>
      <c r="E82" s="164"/>
      <c r="F82" s="241">
        <f>ΟΚΤΩΒΡΙΟΣ!F82+ΝΟΕΜΒΡΙΟΣ!E82</f>
        <v>0</v>
      </c>
      <c r="G82" s="51"/>
    </row>
    <row r="83" spans="2:7" ht="27" thickBot="1" thickTop="1">
      <c r="B83" s="82">
        <v>3000</v>
      </c>
      <c r="C83" s="84" t="s">
        <v>74</v>
      </c>
      <c r="D83" s="163">
        <f>ΟΚΤΩΒΡΙΟΣ!D83</f>
        <v>0</v>
      </c>
      <c r="E83" s="164"/>
      <c r="F83" s="241">
        <f>ΟΚΤΩΒΡΙΟΣ!F83+ΝΟΕΜΒΡΙΟΣ!E83</f>
        <v>0</v>
      </c>
      <c r="G83" s="51"/>
    </row>
    <row r="84" spans="2:7" ht="39.75" thickBot="1" thickTop="1">
      <c r="B84" s="82">
        <v>4000</v>
      </c>
      <c r="C84" s="84" t="s">
        <v>75</v>
      </c>
      <c r="D84" s="163">
        <f>ΟΚΤΩΒΡΙΟΣ!D84</f>
        <v>0</v>
      </c>
      <c r="E84" s="164"/>
      <c r="F84" s="241">
        <f>ΟΚΤΩΒΡΙΟΣ!F84+ΝΟΕΜΒΡΙΟΣ!E84</f>
        <v>0</v>
      </c>
      <c r="G84" s="51"/>
    </row>
    <row r="85" spans="2:7" ht="13.5" thickTop="1">
      <c r="B85" s="62">
        <v>6000</v>
      </c>
      <c r="C85" s="72" t="s">
        <v>76</v>
      </c>
      <c r="D85" s="118">
        <f>ΟΚΤΩΒΡΙΟΣ!D85</f>
        <v>0</v>
      </c>
      <c r="E85" s="119"/>
      <c r="F85" s="228">
        <f>ΟΚΤΩΒΡΙΟΣ!F85+ΝΟΕΜΒΡΙΟΣ!E85</f>
        <v>0</v>
      </c>
      <c r="G85" s="51"/>
    </row>
    <row r="86" spans="2:7" ht="10.5" customHeight="1">
      <c r="B86" s="8">
        <v>6100</v>
      </c>
      <c r="C86" s="77" t="s">
        <v>77</v>
      </c>
      <c r="D86" s="124">
        <f>ΟΚΤΩΒΡΙΟΣ!D86</f>
        <v>0</v>
      </c>
      <c r="E86" s="125"/>
      <c r="F86" s="235">
        <f>ΟΚΤΩΒΡΙΟΣ!F86+ΝΟΕΜΒΡΙΟΣ!E86</f>
        <v>0</v>
      </c>
      <c r="G86" s="51"/>
    </row>
    <row r="87" spans="2:7" ht="12.75">
      <c r="B87" s="10">
        <v>6110</v>
      </c>
      <c r="C87" s="74" t="s">
        <v>78</v>
      </c>
      <c r="D87" s="127">
        <f>ΟΚΤΩΒΡΙΟΣ!D87</f>
        <v>0</v>
      </c>
      <c r="E87" s="128"/>
      <c r="F87" s="230">
        <f>ΟΚΤΩΒΡΙΟΣ!F87+ΝΟΕΜΒΡΙΟΣ!E87</f>
        <v>0</v>
      </c>
      <c r="G87" s="51"/>
    </row>
    <row r="88" spans="2:7" ht="12.75">
      <c r="B88" s="10">
        <v>6120</v>
      </c>
      <c r="C88" s="74" t="s">
        <v>79</v>
      </c>
      <c r="D88" s="166">
        <f>ΟΚΤΩΒΡΙΟΣ!D88</f>
        <v>0</v>
      </c>
      <c r="E88" s="167"/>
      <c r="F88" s="242">
        <f>ΟΚΤΩΒΡΙΟΣ!F88+ΝΟΕΜΒΡΙΟΣ!E88</f>
        <v>0</v>
      </c>
      <c r="G88" s="52"/>
    </row>
    <row r="89" spans="2:8" ht="13.5" thickBot="1">
      <c r="B89" s="16">
        <v>6200</v>
      </c>
      <c r="C89" s="73" t="s">
        <v>80</v>
      </c>
      <c r="D89" s="169">
        <f>ΟΚΤΩΒΡΙΟΣ!D89</f>
        <v>0</v>
      </c>
      <c r="E89" s="170"/>
      <c r="F89" s="243">
        <f>ΟΚΤΩΒΡΙΟΣ!F89+ΝΟΕΜΒΡΙΟΣ!E89</f>
        <v>0</v>
      </c>
      <c r="G89" s="52"/>
      <c r="H89" s="15"/>
    </row>
    <row r="90" spans="2:7" ht="14.25" thickBot="1" thickTop="1">
      <c r="B90" s="82">
        <v>7000</v>
      </c>
      <c r="C90" s="84" t="s">
        <v>81</v>
      </c>
      <c r="D90" s="163">
        <f>ΟΚΤΩΒΡΙΟΣ!D90</f>
        <v>0</v>
      </c>
      <c r="E90" s="164"/>
      <c r="F90" s="241">
        <f>ΟΚΤΩΒΡΙΟΣ!F90+ΝΟΕΜΒΡΙΟΣ!E90</f>
        <v>0</v>
      </c>
      <c r="G90" s="51"/>
    </row>
    <row r="91" spans="2:7" ht="13.5" thickTop="1">
      <c r="B91" s="62">
        <v>9000</v>
      </c>
      <c r="C91" s="72" t="s">
        <v>82</v>
      </c>
      <c r="D91" s="118">
        <f>ΟΚΤΩΒΡΙΟΣ!D91</f>
        <v>0</v>
      </c>
      <c r="E91" s="119"/>
      <c r="F91" s="228">
        <f>ΟΚΤΩΒΡΙΟΣ!F91+ΝΟΕΜΒΡΙΟΣ!E91</f>
        <v>0</v>
      </c>
      <c r="G91" s="51"/>
    </row>
    <row r="92" spans="2:7" ht="25.5">
      <c r="B92" s="8" t="s">
        <v>54</v>
      </c>
      <c r="C92" s="77" t="s">
        <v>83</v>
      </c>
      <c r="D92" s="124">
        <f>ΟΚΤΩΒΡΙΟΣ!D92</f>
        <v>0</v>
      </c>
      <c r="E92" s="125"/>
      <c r="F92" s="235">
        <f>ΟΚΤΩΒΡΙΟΣ!F92+ΝΟΕΜΒΡΙΟΣ!E92</f>
        <v>0</v>
      </c>
      <c r="G92" s="51"/>
    </row>
    <row r="93" spans="2:7" ht="25.5">
      <c r="B93" s="8" t="s">
        <v>56</v>
      </c>
      <c r="C93" s="77" t="s">
        <v>84</v>
      </c>
      <c r="D93" s="124">
        <f>ΟΚΤΩΒΡΙΟΣ!D93</f>
        <v>0</v>
      </c>
      <c r="E93" s="125"/>
      <c r="F93" s="235">
        <f>ΟΚΤΩΒΡΙΟΣ!F93+ΝΟΕΜΒΡΙΟΣ!E93</f>
        <v>0</v>
      </c>
      <c r="G93" s="51"/>
    </row>
    <row r="94" spans="2:7" ht="12.75">
      <c r="B94" s="10">
        <v>9850</v>
      </c>
      <c r="C94" s="74" t="s">
        <v>85</v>
      </c>
      <c r="D94" s="127">
        <f>ΟΚΤΩΒΡΙΟΣ!D94</f>
        <v>0</v>
      </c>
      <c r="E94" s="128"/>
      <c r="F94" s="230">
        <f>ΟΚΤΩΒΡΙΟΣ!F94+ΝΟΕΜΒΡΙΟΣ!E94</f>
        <v>0</v>
      </c>
      <c r="G94" s="51"/>
    </row>
    <row r="95" spans="2:7" ht="25.5">
      <c r="B95" s="11"/>
      <c r="C95" s="75" t="s">
        <v>153</v>
      </c>
      <c r="D95" s="159">
        <f>ΟΚΤΩΒΡΙΟΣ!D95</f>
        <v>0</v>
      </c>
      <c r="E95" s="160"/>
      <c r="F95" s="232">
        <f>ΟΚΤΩΒΡΙΟΣ!F95+ΝΟΕΜΒΡΙΟΣ!E95</f>
        <v>0</v>
      </c>
      <c r="G95" s="52"/>
    </row>
    <row r="96" spans="2:7" ht="12.75">
      <c r="B96" s="11"/>
      <c r="C96" s="75" t="s">
        <v>118</v>
      </c>
      <c r="D96" s="159">
        <f>ΟΚΤΩΒΡΙΟΣ!D96</f>
        <v>0</v>
      </c>
      <c r="E96" s="160"/>
      <c r="F96" s="232">
        <f>ΟΚΤΩΒΡΙΟΣ!F96+ΝΟΕΜΒΡΙΟΣ!E96</f>
        <v>0</v>
      </c>
      <c r="G96" s="52"/>
    </row>
    <row r="97" spans="2:7" ht="12.75">
      <c r="B97" s="11"/>
      <c r="C97" s="75" t="s">
        <v>119</v>
      </c>
      <c r="D97" s="159">
        <f>ΟΚΤΩΒΡΙΟΣ!D97</f>
        <v>0</v>
      </c>
      <c r="E97" s="160"/>
      <c r="F97" s="232">
        <f>ΟΚΤΩΒΡΙΟΣ!F97+ΝΟΕΜΒΡΙΟΣ!E97</f>
        <v>0</v>
      </c>
      <c r="G97" s="52"/>
    </row>
    <row r="98" spans="2:7" ht="15.75" customHeight="1" thickBot="1">
      <c r="B98" s="16">
        <v>9900</v>
      </c>
      <c r="C98" s="73" t="s">
        <v>86</v>
      </c>
      <c r="D98" s="121">
        <f>ΟΚΤΩΒΡΙΟΣ!D98</f>
        <v>0</v>
      </c>
      <c r="E98" s="122"/>
      <c r="F98" s="229">
        <f>ΟΚΤΩΒΡΙΟΣ!F98+ΝΟΕΜΒΡΙΟΣ!E98</f>
        <v>0</v>
      </c>
      <c r="G98" s="51"/>
    </row>
    <row r="99" spans="2:6" ht="14.25" thickBot="1" thickTop="1">
      <c r="B99" s="62"/>
      <c r="C99" s="72" t="s">
        <v>130</v>
      </c>
      <c r="D99" s="145">
        <f>ΟΚΤΩΒΡΙΟΣ!D99</f>
        <v>0</v>
      </c>
      <c r="E99" s="146"/>
      <c r="F99" s="228">
        <f>ΟΚΤΩΒΡΙΟΣ!F99+ΝΟΕΜΒΡΙΟΣ!E99</f>
        <v>0</v>
      </c>
    </row>
    <row r="100" spans="2:7" ht="27" thickBot="1" thickTop="1">
      <c r="B100" s="17"/>
      <c r="C100" s="59" t="s">
        <v>87</v>
      </c>
      <c r="D100" s="154">
        <f>D91+D90+D85+D84+D83+D82+D80+D72+D99</f>
        <v>0</v>
      </c>
      <c r="E100" s="155">
        <f>E91+E90+E85+E84+E83+E82+E80+E72+E99</f>
        <v>0</v>
      </c>
      <c r="F100" s="156">
        <f>F91+F90+F85+F84+F83+F82+F80+F72+F99</f>
        <v>0</v>
      </c>
      <c r="G100" s="51"/>
    </row>
    <row r="101" spans="2:7" ht="27" thickBot="1" thickTop="1">
      <c r="B101" s="17"/>
      <c r="C101" s="59" t="s">
        <v>131</v>
      </c>
      <c r="D101" s="154"/>
      <c r="E101" s="155">
        <f>E100-E99</f>
        <v>0</v>
      </c>
      <c r="F101" s="156">
        <f>F100-F99</f>
        <v>0</v>
      </c>
      <c r="G101" s="51"/>
    </row>
    <row r="102" spans="2:7" ht="13.5" thickTop="1">
      <c r="B102" s="1"/>
      <c r="C102" s="2"/>
      <c r="D102" s="2"/>
      <c r="E102" s="3"/>
      <c r="F102" s="3"/>
      <c r="G102" s="51"/>
    </row>
    <row r="103" spans="2:7" ht="12.75">
      <c r="B103" s="1"/>
      <c r="C103" s="2"/>
      <c r="D103" s="2"/>
      <c r="E103" s="3"/>
      <c r="F103" s="58"/>
      <c r="G103" s="51"/>
    </row>
    <row r="104" spans="1:7" ht="15.75">
      <c r="A104"/>
      <c r="B104" s="48" t="s">
        <v>110</v>
      </c>
      <c r="C104" s="36"/>
      <c r="D104" s="36"/>
      <c r="E104" s="37"/>
      <c r="F104" s="37"/>
      <c r="G104" s="51"/>
    </row>
    <row r="105" spans="1:7" ht="14.25">
      <c r="A105" s="34"/>
      <c r="B105" s="35"/>
      <c r="C105" s="36"/>
      <c r="D105" s="36"/>
      <c r="E105" s="37"/>
      <c r="F105" s="37"/>
      <c r="G105" s="51"/>
    </row>
    <row r="106" spans="1:7" ht="14.25">
      <c r="A106" s="6" t="s">
        <v>104</v>
      </c>
      <c r="B106" s="4" t="s">
        <v>18</v>
      </c>
      <c r="C106" s="6"/>
      <c r="D106" s="36"/>
      <c r="E106" s="37"/>
      <c r="F106" s="37"/>
      <c r="G106" s="51"/>
    </row>
    <row r="107" spans="1:7" ht="15" thickBot="1">
      <c r="A107" s="6"/>
      <c r="B107" s="4"/>
      <c r="C107" s="6"/>
      <c r="D107" s="36"/>
      <c r="E107" s="37"/>
      <c r="F107" s="37"/>
      <c r="G107" s="51"/>
    </row>
    <row r="108" spans="1:7" ht="39.75" thickBot="1" thickTop="1">
      <c r="A108" s="34"/>
      <c r="B108" s="54"/>
      <c r="C108" s="86"/>
      <c r="D108" s="85" t="s">
        <v>114</v>
      </c>
      <c r="E108" s="55" t="s">
        <v>113</v>
      </c>
      <c r="F108" s="56" t="s">
        <v>99</v>
      </c>
      <c r="G108" s="51"/>
    </row>
    <row r="109" spans="2:7" ht="13.5" thickTop="1">
      <c r="B109" s="173">
        <v>1</v>
      </c>
      <c r="C109" s="61" t="s">
        <v>120</v>
      </c>
      <c r="D109" s="223">
        <f>D110+D111+D112</f>
        <v>0</v>
      </c>
      <c r="E109" s="178">
        <f>E110+E111+E112</f>
        <v>0</v>
      </c>
      <c r="F109" s="179">
        <f>F110+F111+F112</f>
        <v>0</v>
      </c>
      <c r="G109" s="51"/>
    </row>
    <row r="110" spans="2:7" ht="13.5" thickBot="1">
      <c r="B110" s="174"/>
      <c r="C110" s="87" t="s">
        <v>121</v>
      </c>
      <c r="D110" s="227">
        <f>ΟΚΤΩΒΡΙΟΣ!D110</f>
        <v>0</v>
      </c>
      <c r="E110" s="227">
        <f>ΟΚΤΩΒΡΙΟΣ!F110</f>
        <v>0</v>
      </c>
      <c r="F110" s="188"/>
      <c r="G110" s="51"/>
    </row>
    <row r="111" spans="2:7" ht="14.25" thickBot="1" thickTop="1">
      <c r="B111" s="174"/>
      <c r="C111" s="87" t="s">
        <v>122</v>
      </c>
      <c r="D111" s="227">
        <f>ΟΚΤΩΒΡΙΟΣ!D111</f>
        <v>0</v>
      </c>
      <c r="E111" s="227">
        <f>ΟΚΤΩΒΡΙΟΣ!F111</f>
        <v>0</v>
      </c>
      <c r="F111" s="188"/>
      <c r="G111" s="51"/>
    </row>
    <row r="112" spans="2:7" ht="10.5" customHeight="1" thickBot="1" thickTop="1">
      <c r="B112" s="174"/>
      <c r="C112" s="87" t="s">
        <v>123</v>
      </c>
      <c r="D112" s="227">
        <f>ΟΚΤΩΒΡΙΟΣ!D112</f>
        <v>0</v>
      </c>
      <c r="E112" s="227">
        <f>ΟΚΤΩΒΡΙΟΣ!F112</f>
        <v>0</v>
      </c>
      <c r="F112" s="188"/>
      <c r="G112" s="51"/>
    </row>
    <row r="113" spans="2:7" ht="13.5" thickTop="1">
      <c r="B113" s="175">
        <v>2</v>
      </c>
      <c r="C113" s="60" t="s">
        <v>124</v>
      </c>
      <c r="D113" s="225">
        <f>D114+D115+D116</f>
        <v>0</v>
      </c>
      <c r="E113" s="244">
        <f>E114+E115+E116</f>
        <v>0</v>
      </c>
      <c r="F113" s="182">
        <f>F114+F115+F116</f>
        <v>0</v>
      </c>
      <c r="G113" s="51"/>
    </row>
    <row r="114" spans="2:7" ht="13.5" thickBot="1">
      <c r="B114" s="174"/>
      <c r="C114" s="87" t="s">
        <v>125</v>
      </c>
      <c r="D114" s="227">
        <f>ΟΚΤΩΒΡΙΟΣ!D114</f>
        <v>0</v>
      </c>
      <c r="E114" s="227">
        <f>ΟΚΤΩΒΡΙΟΣ!F114</f>
        <v>0</v>
      </c>
      <c r="F114" s="188"/>
      <c r="G114" s="51"/>
    </row>
    <row r="115" spans="2:7" ht="14.25" thickBot="1" thickTop="1">
      <c r="B115" s="174"/>
      <c r="C115" s="87" t="s">
        <v>126</v>
      </c>
      <c r="D115" s="227">
        <f>ΟΚΤΩΒΡΙΟΣ!D115</f>
        <v>0</v>
      </c>
      <c r="E115" s="227">
        <f>ΟΚΤΩΒΡΙΟΣ!F115</f>
        <v>0</v>
      </c>
      <c r="F115" s="188"/>
      <c r="G115" s="51"/>
    </row>
    <row r="116" spans="2:7" ht="14.25" thickBot="1" thickTop="1">
      <c r="B116" s="174"/>
      <c r="C116" s="87" t="s">
        <v>127</v>
      </c>
      <c r="D116" s="227">
        <f>ΟΚΤΩΒΡΙΟΣ!D116</f>
        <v>0</v>
      </c>
      <c r="E116" s="227">
        <f>ΟΚΤΩΒΡΙΟΣ!F116</f>
        <v>0</v>
      </c>
      <c r="F116" s="188"/>
      <c r="G116" s="51"/>
    </row>
    <row r="117" spans="2:7" ht="14.25" thickBot="1" thickTop="1">
      <c r="B117" s="175">
        <v>3</v>
      </c>
      <c r="C117" s="88" t="s">
        <v>20</v>
      </c>
      <c r="D117" s="227">
        <f>ΟΚΤΩΒΡΙΟΣ!D117</f>
        <v>0</v>
      </c>
      <c r="E117" s="227">
        <f>ΟΚΤΩΒΡΙΟΣ!F117</f>
        <v>0</v>
      </c>
      <c r="F117" s="64"/>
      <c r="G117" s="51"/>
    </row>
    <row r="118" spans="2:7" ht="14.25" thickBot="1" thickTop="1">
      <c r="B118" s="175">
        <v>4</v>
      </c>
      <c r="C118" s="60" t="s">
        <v>21</v>
      </c>
      <c r="D118" s="227">
        <f>ΟΚΤΩΒΡΙΟΣ!D118</f>
        <v>0</v>
      </c>
      <c r="E118" s="227">
        <f>ΟΚΤΩΒΡΙΟΣ!F118</f>
        <v>0</v>
      </c>
      <c r="F118" s="64"/>
      <c r="G118" s="51"/>
    </row>
    <row r="119" spans="2:7" ht="13.5" thickTop="1">
      <c r="B119" s="175">
        <v>5</v>
      </c>
      <c r="C119" s="60" t="s">
        <v>133</v>
      </c>
      <c r="D119" s="225">
        <f>D120+D122</f>
        <v>0</v>
      </c>
      <c r="E119" s="244">
        <f>E120+E122</f>
        <v>0</v>
      </c>
      <c r="F119" s="182">
        <f>F120+F122</f>
        <v>0</v>
      </c>
      <c r="G119" s="51"/>
    </row>
    <row r="120" spans="2:7" ht="12.75">
      <c r="B120" s="174"/>
      <c r="C120" s="87" t="s">
        <v>134</v>
      </c>
      <c r="D120" s="224">
        <f>ΟΚΤΩΒΡΙΟΣ!D120</f>
        <v>0</v>
      </c>
      <c r="E120" s="224">
        <f>ΟΚΤΩΒΡΙΟΣ!F120</f>
        <v>0</v>
      </c>
      <c r="F120" s="188"/>
      <c r="G120" s="51"/>
    </row>
    <row r="121" spans="2:7" ht="25.5">
      <c r="B121" s="176"/>
      <c r="C121" s="89" t="s">
        <v>22</v>
      </c>
      <c r="D121" s="226">
        <f>ΟΚΤΩΒΡΙΟΣ!D121</f>
        <v>0</v>
      </c>
      <c r="E121" s="226">
        <f>ΟΚΤΩΒΡΙΟΣ!F121</f>
        <v>0</v>
      </c>
      <c r="F121" s="186"/>
      <c r="G121" s="51"/>
    </row>
    <row r="122" spans="2:7" ht="12.75">
      <c r="B122" s="174"/>
      <c r="C122" s="87" t="s">
        <v>135</v>
      </c>
      <c r="D122" s="224">
        <f>ΟΚΤΩΒΡΙΟΣ!D122</f>
        <v>0</v>
      </c>
      <c r="E122" s="224">
        <f>ΟΚΤΩΒΡΙΟΣ!F122</f>
        <v>0</v>
      </c>
      <c r="F122" s="188"/>
      <c r="G122" s="51"/>
    </row>
    <row r="123" spans="2:7" ht="26.25" thickBot="1">
      <c r="B123" s="172"/>
      <c r="C123" s="90" t="s">
        <v>22</v>
      </c>
      <c r="D123" s="227">
        <f>ΟΚΤΩΒΡΙΟΣ!D123</f>
        <v>0</v>
      </c>
      <c r="E123" s="227">
        <f>ΟΚΤΩΒΡΙΟΣ!F123</f>
        <v>0</v>
      </c>
      <c r="F123" s="189"/>
      <c r="G123" s="51"/>
    </row>
    <row r="124" spans="2:7" ht="13.5" thickTop="1">
      <c r="B124" s="38"/>
      <c r="C124" s="50"/>
      <c r="D124" s="39"/>
      <c r="E124" s="40"/>
      <c r="F124" s="40"/>
      <c r="G124" s="51"/>
    </row>
    <row r="125" spans="2:7" ht="12.75">
      <c r="B125" s="211"/>
      <c r="C125" s="212"/>
      <c r="D125" s="213"/>
      <c r="E125" s="214"/>
      <c r="F125" s="214"/>
      <c r="G125" s="51"/>
    </row>
    <row r="126" spans="2:7" ht="12.75">
      <c r="B126" s="215" t="s">
        <v>154</v>
      </c>
      <c r="C126" s="216" t="s">
        <v>154</v>
      </c>
      <c r="D126" s="213"/>
      <c r="E126" s="254" t="s">
        <v>154</v>
      </c>
      <c r="F126" s="254"/>
      <c r="G126" s="51"/>
    </row>
    <row r="127" spans="2:7" ht="12.75">
      <c r="B127" s="248"/>
      <c r="C127" s="249"/>
      <c r="D127" s="213"/>
      <c r="E127" s="251"/>
      <c r="F127" s="251"/>
      <c r="G127" s="51"/>
    </row>
    <row r="128" spans="2:7" ht="12.75">
      <c r="B128" s="219"/>
      <c r="C128" s="219"/>
      <c r="D128" s="220"/>
      <c r="E128" s="252"/>
      <c r="F128" s="252"/>
      <c r="G128" s="51"/>
    </row>
    <row r="129" spans="2:7" ht="12.75">
      <c r="B129" s="219" t="s">
        <v>156</v>
      </c>
      <c r="C129" s="219" t="s">
        <v>155</v>
      </c>
      <c r="D129" s="220"/>
      <c r="E129" s="252" t="s">
        <v>128</v>
      </c>
      <c r="F129" s="252"/>
      <c r="G129" s="51"/>
    </row>
    <row r="130" spans="2:7" ht="12.75">
      <c r="B130" s="246"/>
      <c r="C130" s="247"/>
      <c r="D130" s="220"/>
      <c r="E130" s="250"/>
      <c r="F130" s="250"/>
      <c r="G130" s="51"/>
    </row>
    <row r="131" spans="2:7" ht="12.75">
      <c r="B131" s="218"/>
      <c r="C131" s="221"/>
      <c r="D131" s="220"/>
      <c r="E131" s="217"/>
      <c r="F131" s="217"/>
      <c r="G131" s="51"/>
    </row>
    <row r="132" spans="1:7" ht="15.75">
      <c r="A132" s="34"/>
      <c r="B132" s="48" t="s">
        <v>115</v>
      </c>
      <c r="C132" s="49"/>
      <c r="D132" s="39"/>
      <c r="E132" s="40"/>
      <c r="F132" s="40"/>
      <c r="G132" s="51"/>
    </row>
    <row r="133" spans="1:7" ht="12.75">
      <c r="A133" s="41" t="s">
        <v>105</v>
      </c>
      <c r="B133" s="38"/>
      <c r="C133" s="39"/>
      <c r="D133" s="39"/>
      <c r="E133" s="40"/>
      <c r="F133" s="40"/>
      <c r="G133" s="51"/>
    </row>
    <row r="134" spans="1:7" ht="13.5" thickBot="1">
      <c r="A134" s="41"/>
      <c r="B134" s="38"/>
      <c r="C134" s="39"/>
      <c r="D134" s="39"/>
      <c r="E134" s="40"/>
      <c r="F134" s="40"/>
      <c r="G134" s="51"/>
    </row>
    <row r="135" spans="1:7" ht="26.25" thickTop="1">
      <c r="A135" s="41"/>
      <c r="B135" s="255"/>
      <c r="C135" s="257" t="s">
        <v>101</v>
      </c>
      <c r="D135" s="94" t="s">
        <v>98</v>
      </c>
      <c r="E135" s="44" t="s">
        <v>99</v>
      </c>
      <c r="F135" s="45" t="s">
        <v>100</v>
      </c>
      <c r="G135" s="51"/>
    </row>
    <row r="136" spans="1:6" ht="39" thickBot="1">
      <c r="A136" s="41"/>
      <c r="B136" s="256"/>
      <c r="C136" s="258"/>
      <c r="D136" s="95" t="s">
        <v>136</v>
      </c>
      <c r="E136" s="46"/>
      <c r="F136" s="47" t="s">
        <v>132</v>
      </c>
    </row>
    <row r="137" spans="2:6" ht="13.5" thickTop="1">
      <c r="B137" s="57"/>
      <c r="C137" s="91" t="s">
        <v>24</v>
      </c>
      <c r="D137" s="199">
        <f>SUM(D138:D142)</f>
        <v>0</v>
      </c>
      <c r="E137" s="200">
        <f>SUM(E138:E142)</f>
        <v>0</v>
      </c>
      <c r="F137" s="201">
        <f>SUM(F138:F142)</f>
        <v>0</v>
      </c>
    </row>
    <row r="138" spans="2:6" ht="12.75">
      <c r="B138" s="23"/>
      <c r="C138" s="24" t="s">
        <v>25</v>
      </c>
      <c r="D138" s="202">
        <f>D22</f>
        <v>0</v>
      </c>
      <c r="E138" s="203">
        <f>E22</f>
        <v>0</v>
      </c>
      <c r="F138" s="204">
        <f>F22</f>
        <v>0</v>
      </c>
    </row>
    <row r="139" spans="2:6" ht="12.75">
      <c r="B139" s="23"/>
      <c r="C139" s="24" t="s">
        <v>26</v>
      </c>
      <c r="D139" s="202">
        <f>D32+D44+D55</f>
        <v>0</v>
      </c>
      <c r="E139" s="203">
        <f>E32+E44+E55</f>
        <v>0</v>
      </c>
      <c r="F139" s="204">
        <f>F32+F44+F55</f>
        <v>0</v>
      </c>
    </row>
    <row r="140" spans="2:6" ht="12.75">
      <c r="B140" s="23"/>
      <c r="C140" s="24" t="s">
        <v>27</v>
      </c>
      <c r="D140" s="202">
        <f>D19+D39+D50+D60+D31</f>
        <v>0</v>
      </c>
      <c r="E140" s="203">
        <f>E19+E39+E50+E60+E31</f>
        <v>0</v>
      </c>
      <c r="F140" s="204">
        <f>F19+F39+F50+F60+F31</f>
        <v>0</v>
      </c>
    </row>
    <row r="141" spans="1:6" s="4" customFormat="1" ht="12.75">
      <c r="A141" s="5"/>
      <c r="B141" s="23"/>
      <c r="C141" s="24" t="s">
        <v>28</v>
      </c>
      <c r="D141" s="202">
        <f>D61</f>
        <v>0</v>
      </c>
      <c r="E141" s="203">
        <f>E61</f>
        <v>0</v>
      </c>
      <c r="F141" s="204">
        <f>F61</f>
        <v>0</v>
      </c>
    </row>
    <row r="142" spans="1:6" s="4" customFormat="1" ht="12.75">
      <c r="A142" s="5"/>
      <c r="B142" s="23"/>
      <c r="C142" s="24" t="s">
        <v>29</v>
      </c>
      <c r="D142" s="202">
        <f>(D18-D19)+D20+(D25-D28-D29-D30-D31-D32)+D34+D35+(D37-D39-D41-D42-D43-D44)+(D45-D46-D47)+(D48-D50-D52-D53-D54-D55-D57-D58)+(D59-D60-D61-D63)</f>
        <v>0</v>
      </c>
      <c r="E142" s="203">
        <f>(E18-E19)+E20+(E25-E28-E29-E30-E31-E32)+E34+E35+(E37-E39-E41-E42-E43-E44)+(E45-E46-E47)+(E48-E50-E52-E53-E54-E55-E57-E58)+(E59-E60-E61-E63)</f>
        <v>0</v>
      </c>
      <c r="F142" s="204">
        <f>(F18-F19)+F20+(F25-F28-F29-F30-F31-F32)+F34+F35+(F37-F39-F41-F42-F43-F44)+(F45-F46-F47)+(F48-F50-F52-F53-F54-F55-F57-F58)+(F59-F60-F61-F63)</f>
        <v>0</v>
      </c>
    </row>
    <row r="143" spans="2:6" ht="12.75">
      <c r="B143" s="21"/>
      <c r="C143" s="22" t="s">
        <v>30</v>
      </c>
      <c r="D143" s="205">
        <f>SUM(D144:D148)</f>
        <v>0</v>
      </c>
      <c r="E143" s="206">
        <f>SUM(E144:E148)</f>
        <v>0</v>
      </c>
      <c r="F143" s="207">
        <f>SUM(F144:F148)</f>
        <v>0</v>
      </c>
    </row>
    <row r="144" spans="2:6" ht="12.75">
      <c r="B144" s="23"/>
      <c r="C144" s="24" t="s">
        <v>31</v>
      </c>
      <c r="D144" s="202">
        <f>D73+D74</f>
        <v>0</v>
      </c>
      <c r="E144" s="203">
        <f>E73+E74</f>
        <v>0</v>
      </c>
      <c r="F144" s="204">
        <f>F73+F74</f>
        <v>0</v>
      </c>
    </row>
    <row r="145" spans="2:6" ht="12.75">
      <c r="B145" s="23"/>
      <c r="C145" s="24" t="s">
        <v>32</v>
      </c>
      <c r="D145" s="202">
        <f>D76+D77</f>
        <v>0</v>
      </c>
      <c r="E145" s="203">
        <f>E76+E77</f>
        <v>0</v>
      </c>
      <c r="F145" s="204">
        <f>F76+F77</f>
        <v>0</v>
      </c>
    </row>
    <row r="146" spans="2:6" ht="12.75">
      <c r="B146" s="23"/>
      <c r="C146" s="24" t="s">
        <v>26</v>
      </c>
      <c r="D146" s="202">
        <f>D87</f>
        <v>0</v>
      </c>
      <c r="E146" s="203">
        <f>E87</f>
        <v>0</v>
      </c>
      <c r="F146" s="204">
        <f>F87</f>
        <v>0</v>
      </c>
    </row>
    <row r="147" spans="2:6" ht="12.75">
      <c r="B147" s="23"/>
      <c r="C147" s="24" t="s">
        <v>33</v>
      </c>
      <c r="D147" s="202">
        <f>D91-D95-D96-D97</f>
        <v>0</v>
      </c>
      <c r="E147" s="203">
        <f>E91-E95-E96-E97</f>
        <v>0</v>
      </c>
      <c r="F147" s="204">
        <f>F91-F95-F96-F97</f>
        <v>0</v>
      </c>
    </row>
    <row r="148" spans="2:6" ht="12.75">
      <c r="B148" s="23"/>
      <c r="C148" s="24" t="s">
        <v>34</v>
      </c>
      <c r="D148" s="202">
        <f>D72-D73-D74-D76-D77+D80+D82+D83+D84+(D85-D87-D88-D89)+D90+D99</f>
        <v>0</v>
      </c>
      <c r="E148" s="203">
        <f>E72-E73-E74-E76-E77+E80+E82+E83+E84+(E85-E87-E88-E89)+E90</f>
        <v>0</v>
      </c>
      <c r="F148" s="204">
        <f>F72-F73-F74-F76-F77+F80+F82+F83+F84+(F85-F87-F88-F89)+F90</f>
        <v>0</v>
      </c>
    </row>
    <row r="149" spans="2:6" ht="12.75">
      <c r="B149" s="21"/>
      <c r="C149" s="22" t="s">
        <v>0</v>
      </c>
      <c r="D149" s="205">
        <f>D137-D143</f>
        <v>0</v>
      </c>
      <c r="E149" s="206">
        <f>E137-E143</f>
        <v>0</v>
      </c>
      <c r="F149" s="207">
        <f>F137-F143</f>
        <v>0</v>
      </c>
    </row>
    <row r="150" spans="2:6" ht="12.75">
      <c r="B150" s="21"/>
      <c r="C150" s="22" t="s">
        <v>1</v>
      </c>
      <c r="D150" s="205">
        <f>-D149</f>
        <v>0</v>
      </c>
      <c r="E150" s="206">
        <f>-E149</f>
        <v>0</v>
      </c>
      <c r="F150" s="207">
        <f>-F149</f>
        <v>0</v>
      </c>
    </row>
    <row r="151" spans="2:6" ht="12.75">
      <c r="B151" s="23"/>
      <c r="C151" s="24" t="s">
        <v>2</v>
      </c>
      <c r="D151" s="202">
        <f>D109</f>
        <v>0</v>
      </c>
      <c r="E151" s="203">
        <f>-(F109-E109)</f>
        <v>0</v>
      </c>
      <c r="F151" s="204">
        <f>-(F109-D109)</f>
        <v>0</v>
      </c>
    </row>
    <row r="152" spans="2:6" ht="12.75">
      <c r="B152" s="23"/>
      <c r="C152" s="24" t="s">
        <v>3</v>
      </c>
      <c r="D152" s="202">
        <f>D153+D154</f>
        <v>0</v>
      </c>
      <c r="E152" s="203">
        <f>E153+E154</f>
        <v>0</v>
      </c>
      <c r="F152" s="204">
        <f>F153+F154</f>
        <v>0</v>
      </c>
    </row>
    <row r="153" spans="2:6" ht="12.75">
      <c r="B153" s="23"/>
      <c r="C153" s="24" t="s">
        <v>4</v>
      </c>
      <c r="D153" s="202">
        <f>-(D95+D97)</f>
        <v>0</v>
      </c>
      <c r="E153" s="203">
        <f>-(E95+E97)</f>
        <v>0</v>
      </c>
      <c r="F153" s="204">
        <f>-(F95+F97)</f>
        <v>0</v>
      </c>
    </row>
    <row r="154" spans="2:6" ht="12.75">
      <c r="B154" s="23"/>
      <c r="C154" s="24" t="s">
        <v>5</v>
      </c>
      <c r="D154" s="202">
        <f>D28+D30+D41+D43+D52+D54</f>
        <v>0</v>
      </c>
      <c r="E154" s="203">
        <f>E28+E30+E41+E43+E52+E54</f>
        <v>0</v>
      </c>
      <c r="F154" s="204">
        <f>F28+F30+F41+F43+F52+F54</f>
        <v>0</v>
      </c>
    </row>
    <row r="155" spans="2:6" ht="12.75">
      <c r="B155" s="23"/>
      <c r="C155" s="24" t="s">
        <v>17</v>
      </c>
      <c r="D155" s="202">
        <f>D156+D157</f>
        <v>0</v>
      </c>
      <c r="E155" s="203">
        <f>E156+E157</f>
        <v>0</v>
      </c>
      <c r="F155" s="204">
        <f>F156+F157</f>
        <v>0</v>
      </c>
    </row>
    <row r="156" spans="2:6" ht="12.75">
      <c r="B156" s="23"/>
      <c r="C156" s="24" t="s">
        <v>6</v>
      </c>
      <c r="D156" s="202">
        <f>-(D89)</f>
        <v>0</v>
      </c>
      <c r="E156" s="203">
        <f>-(E89)</f>
        <v>0</v>
      </c>
      <c r="F156" s="204">
        <f>-(F89)</f>
        <v>0</v>
      </c>
    </row>
    <row r="157" spans="2:6" ht="12.75">
      <c r="B157" s="23"/>
      <c r="C157" s="24" t="s">
        <v>7</v>
      </c>
      <c r="D157" s="202">
        <f>D47+D58</f>
        <v>0</v>
      </c>
      <c r="E157" s="203">
        <f>E47+E58</f>
        <v>0</v>
      </c>
      <c r="F157" s="204">
        <f>F47+F58</f>
        <v>0</v>
      </c>
    </row>
    <row r="158" spans="2:6" ht="12.75">
      <c r="B158" s="23"/>
      <c r="C158" s="24" t="s">
        <v>19</v>
      </c>
      <c r="D158" s="202">
        <f>D159+D160</f>
        <v>0</v>
      </c>
      <c r="E158" s="203">
        <f>E159+E160</f>
        <v>0</v>
      </c>
      <c r="F158" s="204">
        <f>F159+F160</f>
        <v>0</v>
      </c>
    </row>
    <row r="159" spans="2:6" ht="12.75">
      <c r="B159" s="23"/>
      <c r="C159" s="24" t="s">
        <v>4</v>
      </c>
      <c r="D159" s="202">
        <f>-(D96)</f>
        <v>0</v>
      </c>
      <c r="E159" s="203">
        <f>-(E96)</f>
        <v>0</v>
      </c>
      <c r="F159" s="204">
        <f>-(F96)</f>
        <v>0</v>
      </c>
    </row>
    <row r="160" spans="2:6" ht="12.75">
      <c r="B160" s="23"/>
      <c r="C160" s="24" t="s">
        <v>5</v>
      </c>
      <c r="D160" s="202">
        <f>D42+D29+D53</f>
        <v>0</v>
      </c>
      <c r="E160" s="203">
        <f>E42+E29+E53</f>
        <v>0</v>
      </c>
      <c r="F160" s="204">
        <f>F42+F29+F53</f>
        <v>0</v>
      </c>
    </row>
    <row r="161" spans="2:6" ht="12.75">
      <c r="B161" s="23"/>
      <c r="C161" s="24" t="s">
        <v>8</v>
      </c>
      <c r="D161" s="202">
        <f>D162+D163</f>
        <v>0</v>
      </c>
      <c r="E161" s="203">
        <f>E162+E163</f>
        <v>0</v>
      </c>
      <c r="F161" s="204">
        <f>F162+F163</f>
        <v>0</v>
      </c>
    </row>
    <row r="162" spans="2:6" ht="12.75">
      <c r="B162" s="23"/>
      <c r="C162" s="24" t="s">
        <v>9</v>
      </c>
      <c r="D162" s="202">
        <f>D57+D46+D63</f>
        <v>0</v>
      </c>
      <c r="E162" s="203">
        <f>E57+E46+E63</f>
        <v>0</v>
      </c>
      <c r="F162" s="204">
        <f>F57+F46+F63</f>
        <v>0</v>
      </c>
    </row>
    <row r="163" spans="2:6" ht="12.75">
      <c r="B163" s="23"/>
      <c r="C163" s="24" t="s">
        <v>10</v>
      </c>
      <c r="D163" s="202">
        <f>-D88</f>
        <v>0</v>
      </c>
      <c r="E163" s="203">
        <f>-E88</f>
        <v>0</v>
      </c>
      <c r="F163" s="204">
        <f>-F88</f>
        <v>0</v>
      </c>
    </row>
    <row r="164" spans="2:6" ht="12.75">
      <c r="B164" s="27"/>
      <c r="C164" s="92" t="s">
        <v>11</v>
      </c>
      <c r="D164" s="208">
        <f>D150-D152-D155-D158-D161-D151</f>
        <v>0</v>
      </c>
      <c r="E164" s="209">
        <f>E150-E152-E155-E158-E161-E151</f>
        <v>0</v>
      </c>
      <c r="F164" s="210">
        <f>F150-F152-F155-F158-F161-F151</f>
        <v>0</v>
      </c>
    </row>
    <row r="165" spans="2:6" ht="12.75">
      <c r="B165" s="23"/>
      <c r="C165" s="28" t="s">
        <v>16</v>
      </c>
      <c r="D165" s="190"/>
      <c r="E165" s="26"/>
      <c r="F165" s="25"/>
    </row>
    <row r="166" spans="2:6" ht="12.75">
      <c r="B166" s="23"/>
      <c r="C166" s="28" t="s">
        <v>12</v>
      </c>
      <c r="D166" s="190"/>
      <c r="E166" s="26"/>
      <c r="F166" s="25"/>
    </row>
    <row r="167" spans="2:6" ht="12.75">
      <c r="B167" s="23"/>
      <c r="C167" s="28" t="s">
        <v>13</v>
      </c>
      <c r="D167" s="190"/>
      <c r="E167" s="26">
        <f>E109+E65-E101-F109</f>
        <v>0</v>
      </c>
      <c r="F167" s="25">
        <f>D109+F65-F101-F109</f>
        <v>0</v>
      </c>
    </row>
    <row r="168" spans="2:6" ht="12.75">
      <c r="B168" s="23"/>
      <c r="C168" s="28" t="s">
        <v>3</v>
      </c>
      <c r="D168" s="190"/>
      <c r="E168" s="26">
        <f>E114+E115-E28-E30-E41-E43-E52-E54+E95+E97-F114-F115</f>
        <v>0</v>
      </c>
      <c r="F168" s="25">
        <f>D114+D115-F28-F30-F41-F43-F52-F54+F95+F97-F114-F115</f>
        <v>0</v>
      </c>
    </row>
    <row r="169" spans="2:6" ht="12.75">
      <c r="B169" s="23"/>
      <c r="C169" s="28" t="s">
        <v>14</v>
      </c>
      <c r="D169" s="190"/>
      <c r="E169" s="26">
        <f>E117+E89-E47-E58-F117</f>
        <v>0</v>
      </c>
      <c r="F169" s="25">
        <f>D117+F89-F47-F58-F117</f>
        <v>0</v>
      </c>
    </row>
    <row r="170" spans="2:6" ht="12.75">
      <c r="B170" s="23"/>
      <c r="C170" s="28" t="s">
        <v>19</v>
      </c>
      <c r="D170" s="190"/>
      <c r="E170" s="26">
        <f>E116+E96-E29-E42-E53-F116</f>
        <v>0</v>
      </c>
      <c r="F170" s="25">
        <f>D116+F96-F29-F42-F53-F116</f>
        <v>0</v>
      </c>
    </row>
    <row r="171" spans="2:6" ht="13.5" thickBot="1">
      <c r="B171" s="29"/>
      <c r="C171" s="30" t="s">
        <v>15</v>
      </c>
      <c r="D171" s="191"/>
      <c r="E171" s="32">
        <f>E118+E46+E57+E63-E88-F118</f>
        <v>0</v>
      </c>
      <c r="F171" s="31">
        <f>D118+F46+F57+F63-F88-F118</f>
        <v>0</v>
      </c>
    </row>
    <row r="172" spans="2:6" ht="13.5" thickTop="1">
      <c r="B172" s="23"/>
      <c r="C172" s="28" t="s">
        <v>13</v>
      </c>
      <c r="D172" s="190"/>
      <c r="E172" s="26">
        <f>E109-E151-F109</f>
        <v>0</v>
      </c>
      <c r="F172" s="25">
        <f>D109-F151-F109</f>
        <v>0</v>
      </c>
    </row>
    <row r="173" spans="2:6" ht="12.75">
      <c r="B173" s="23"/>
      <c r="C173" s="28" t="s">
        <v>3</v>
      </c>
      <c r="D173" s="190"/>
      <c r="E173" s="26">
        <f>E114+E115-E152-F114-F115</f>
        <v>0</v>
      </c>
      <c r="F173" s="25">
        <f>D114+D115-F152-F114-F115</f>
        <v>0</v>
      </c>
    </row>
    <row r="174" spans="2:6" ht="12.75">
      <c r="B174" s="23"/>
      <c r="C174" s="28" t="s">
        <v>14</v>
      </c>
      <c r="D174" s="190"/>
      <c r="E174" s="26">
        <f>E117-F117-E155</f>
        <v>0</v>
      </c>
      <c r="F174" s="25">
        <f>D117-F117-F155</f>
        <v>0</v>
      </c>
    </row>
    <row r="175" spans="2:6" ht="12.75">
      <c r="B175" s="23"/>
      <c r="C175" s="28" t="s">
        <v>19</v>
      </c>
      <c r="D175" s="190"/>
      <c r="E175" s="26">
        <f>E116-F116-E158</f>
        <v>0</v>
      </c>
      <c r="F175" s="25">
        <f>D116-F116-F158</f>
        <v>0</v>
      </c>
    </row>
    <row r="176" spans="2:6" ht="13.5" thickBot="1">
      <c r="B176" s="29"/>
      <c r="C176" s="30" t="s">
        <v>15</v>
      </c>
      <c r="D176" s="191"/>
      <c r="E176" s="32">
        <f>E118-F118+E161</f>
        <v>0</v>
      </c>
      <c r="F176" s="31">
        <f>D118-F118+F161</f>
        <v>0</v>
      </c>
    </row>
    <row r="177" spans="2:6" ht="13.5" thickTop="1">
      <c r="B177" s="23"/>
      <c r="C177" s="28" t="s">
        <v>116</v>
      </c>
      <c r="D177" s="190">
        <f>D162+D160+D157+D154</f>
        <v>0</v>
      </c>
      <c r="E177" s="192">
        <f>E162+E160+E157+E154</f>
        <v>0</v>
      </c>
      <c r="F177" s="193">
        <f>F162+F160+F157+F154</f>
        <v>0</v>
      </c>
    </row>
    <row r="178" spans="2:6" ht="12.75">
      <c r="B178" s="23"/>
      <c r="C178" s="28" t="s">
        <v>138</v>
      </c>
      <c r="D178" s="190">
        <f>D177+D137-D65</f>
        <v>0</v>
      </c>
      <c r="E178" s="192">
        <f>E177+E137-E65</f>
        <v>0</v>
      </c>
      <c r="F178" s="193">
        <f>F177+F137-F65</f>
        <v>0</v>
      </c>
    </row>
    <row r="179" spans="2:6" ht="12.75">
      <c r="B179" s="23"/>
      <c r="C179" s="28" t="s">
        <v>117</v>
      </c>
      <c r="D179" s="190">
        <f>-(D153+D156+D159+D163)</f>
        <v>0</v>
      </c>
      <c r="E179" s="192">
        <f>-(E153+E156+E159+E163)</f>
        <v>0</v>
      </c>
      <c r="F179" s="193">
        <f>-(F153+F156+F159+F163)</f>
        <v>0</v>
      </c>
    </row>
    <row r="180" spans="2:6" ht="13.5" thickBot="1">
      <c r="B180" s="29"/>
      <c r="C180" s="30" t="s">
        <v>137</v>
      </c>
      <c r="D180" s="191">
        <f>D179+D143-D100</f>
        <v>0</v>
      </c>
      <c r="E180" s="194">
        <f>E179+E143-E101</f>
        <v>0</v>
      </c>
      <c r="F180" s="195">
        <f>F179+F143-F101</f>
        <v>0</v>
      </c>
    </row>
    <row r="181" spans="2:6" ht="13.5" thickTop="1">
      <c r="B181" s="23"/>
      <c r="C181" s="28" t="s">
        <v>139</v>
      </c>
      <c r="D181" s="190">
        <f>D27-D28-D29-D30</f>
        <v>0</v>
      </c>
      <c r="E181" s="192">
        <f>E27-E28-E29-E30</f>
        <v>0</v>
      </c>
      <c r="F181" s="193">
        <f>F27-F28-F29-F30</f>
        <v>0</v>
      </c>
    </row>
    <row r="182" spans="2:6" ht="12.75">
      <c r="B182" s="23"/>
      <c r="C182" s="28" t="s">
        <v>141</v>
      </c>
      <c r="D182" s="190">
        <f>D40-D41-D42-D43</f>
        <v>0</v>
      </c>
      <c r="E182" s="192">
        <f>E40-E41-E42-E43</f>
        <v>0</v>
      </c>
      <c r="F182" s="193">
        <f>F40-F41-F42-F43</f>
        <v>0</v>
      </c>
    </row>
    <row r="183" spans="2:6" ht="12.75">
      <c r="B183" s="23"/>
      <c r="C183" s="28" t="s">
        <v>143</v>
      </c>
      <c r="D183" s="190">
        <f>D45-D46-D47</f>
        <v>0</v>
      </c>
      <c r="E183" s="192">
        <f>E45-E46-E47</f>
        <v>0</v>
      </c>
      <c r="F183" s="193">
        <f>F45-F46-F47</f>
        <v>0</v>
      </c>
    </row>
    <row r="184" spans="2:6" ht="12.75">
      <c r="B184" s="23"/>
      <c r="C184" s="28" t="s">
        <v>140</v>
      </c>
      <c r="D184" s="190">
        <f>D51-D52-D53-D54</f>
        <v>0</v>
      </c>
      <c r="E184" s="192">
        <f>E51-E52-E53-E54</f>
        <v>0</v>
      </c>
      <c r="F184" s="193">
        <f>F51-F52-F53-F54</f>
        <v>0</v>
      </c>
    </row>
    <row r="185" spans="2:6" ht="12.75">
      <c r="B185" s="23"/>
      <c r="C185" s="28" t="s">
        <v>144</v>
      </c>
      <c r="D185" s="190">
        <f>D56-D57-D58</f>
        <v>0</v>
      </c>
      <c r="E185" s="192">
        <f>E56-E57-E58</f>
        <v>0</v>
      </c>
      <c r="F185" s="193">
        <f>F56-F57-F58</f>
        <v>0</v>
      </c>
    </row>
    <row r="186" spans="2:6" ht="13.5" thickBot="1">
      <c r="B186" s="65"/>
      <c r="C186" s="93" t="s">
        <v>146</v>
      </c>
      <c r="D186" s="196">
        <f>D59-D60-D61-D62-D63-D64</f>
        <v>0</v>
      </c>
      <c r="E186" s="197">
        <f>E59-E60-E61-E62-E63-E64</f>
        <v>0</v>
      </c>
      <c r="F186" s="198">
        <f>F59-F60-F61-F62-F63-F64</f>
        <v>0</v>
      </c>
    </row>
    <row r="187" spans="2:6" ht="13.5" thickTop="1">
      <c r="B187" s="23"/>
      <c r="C187" s="28" t="s">
        <v>145</v>
      </c>
      <c r="D187" s="190">
        <f>D86-D87-D88</f>
        <v>0</v>
      </c>
      <c r="E187" s="192">
        <f>E86-E87-E88</f>
        <v>0</v>
      </c>
      <c r="F187" s="193">
        <f>F86-F87-F88</f>
        <v>0</v>
      </c>
    </row>
    <row r="188" spans="2:6" ht="13.5" thickBot="1">
      <c r="B188" s="29"/>
      <c r="C188" s="30" t="s">
        <v>142</v>
      </c>
      <c r="D188" s="191">
        <f>D94-D95-D96-D97</f>
        <v>0</v>
      </c>
      <c r="E188" s="194">
        <f>E94-E95-E96-E97</f>
        <v>0</v>
      </c>
      <c r="F188" s="195">
        <f>F94-F95-F96-F97</f>
        <v>0</v>
      </c>
    </row>
    <row r="189" ht="13.5" thickTop="1"/>
  </sheetData>
  <sheetProtection sheet="1" objects="1" scenarios="1"/>
  <mergeCells count="12">
    <mergeCell ref="B2:F2"/>
    <mergeCell ref="B16:B17"/>
    <mergeCell ref="C16:C17"/>
    <mergeCell ref="B70:B71"/>
    <mergeCell ref="C70:C71"/>
    <mergeCell ref="B135:B136"/>
    <mergeCell ref="C135:C136"/>
    <mergeCell ref="E126:F126"/>
    <mergeCell ref="E127:F127"/>
    <mergeCell ref="E128:F128"/>
    <mergeCell ref="E130:F130"/>
    <mergeCell ref="E129:F129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59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C1">
      <selection activeCell="E18" sqref="E18"/>
    </sheetView>
  </sheetViews>
  <sheetFormatPr defaultColWidth="9.140625" defaultRowHeight="12.75"/>
  <cols>
    <col min="1" max="1" width="4.00390625" style="5" bestFit="1" customWidth="1"/>
    <col min="2" max="2" width="22.00390625" style="7" customWidth="1"/>
    <col min="3" max="3" width="59.00390625" style="0" customWidth="1"/>
    <col min="4" max="6" width="20.7109375" style="0" customWidth="1"/>
    <col min="7" max="7" width="10.7109375" style="0" customWidth="1"/>
  </cols>
  <sheetData>
    <row r="1" spans="1:2" s="98" customFormat="1" ht="12.75">
      <c r="A1" s="96"/>
      <c r="B1" s="97"/>
    </row>
    <row r="2" spans="1:6" s="98" customFormat="1" ht="18">
      <c r="A2" s="96"/>
      <c r="B2" s="253" t="s">
        <v>129</v>
      </c>
      <c r="C2" s="253"/>
      <c r="D2" s="253"/>
      <c r="E2" s="253"/>
      <c r="F2" s="253"/>
    </row>
    <row r="3" spans="1:6" s="98" customFormat="1" ht="12.75">
      <c r="A3" s="96"/>
      <c r="B3" s="99"/>
      <c r="C3" s="100"/>
      <c r="D3" s="101"/>
      <c r="E3" s="100"/>
      <c r="F3" s="100"/>
    </row>
    <row r="4" spans="1:6" s="98" customFormat="1" ht="12.75">
      <c r="A4" s="96"/>
      <c r="B4" s="102" t="s">
        <v>149</v>
      </c>
      <c r="C4" s="117">
        <f>ΝΟΕΜΒΡΙΟΣ!C4</f>
        <v>0</v>
      </c>
      <c r="D4" s="100"/>
      <c r="E4" s="100"/>
      <c r="F4" s="100"/>
    </row>
    <row r="5" spans="1:6" s="98" customFormat="1" ht="12.75">
      <c r="A5" s="96"/>
      <c r="B5" s="104"/>
      <c r="C5" s="100"/>
      <c r="D5" s="100"/>
      <c r="E5" s="100"/>
      <c r="F5" s="100"/>
    </row>
    <row r="6" spans="1:6" s="98" customFormat="1" ht="12.75">
      <c r="A6" s="96"/>
      <c r="B6" s="105" t="s">
        <v>150</v>
      </c>
      <c r="C6" s="117">
        <f>ΝΟΕΜΒΡΙΟΣ!C6</f>
        <v>0</v>
      </c>
      <c r="D6" s="100"/>
      <c r="E6" s="106"/>
      <c r="F6" s="100"/>
    </row>
    <row r="7" spans="1:6" s="98" customFormat="1" ht="12.75">
      <c r="A7" s="96"/>
      <c r="B7" s="105"/>
      <c r="C7" s="100"/>
      <c r="D7" s="100"/>
      <c r="E7" s="106"/>
      <c r="F7" s="100"/>
    </row>
    <row r="8" spans="1:6" s="98" customFormat="1" ht="12.75">
      <c r="A8" s="96"/>
      <c r="B8" s="105" t="s">
        <v>148</v>
      </c>
      <c r="C8" s="222">
        <v>2010</v>
      </c>
      <c r="D8" s="100"/>
      <c r="E8" s="105" t="s">
        <v>147</v>
      </c>
      <c r="F8" s="117">
        <f>ΝΟΕΜΒΡΙΟΣ!F8</f>
        <v>0</v>
      </c>
    </row>
    <row r="9" spans="1:6" s="98" customFormat="1" ht="12.75">
      <c r="A9" s="96"/>
      <c r="B9" s="105"/>
      <c r="C9" s="100"/>
      <c r="D9" s="100"/>
      <c r="E9" s="100"/>
      <c r="F9" s="105"/>
    </row>
    <row r="10" spans="1:6" s="98" customFormat="1" ht="12.75">
      <c r="A10" s="96"/>
      <c r="B10" s="105" t="s">
        <v>151</v>
      </c>
      <c r="C10" s="222" t="s">
        <v>162</v>
      </c>
      <c r="D10" s="100"/>
      <c r="E10" s="100"/>
      <c r="F10" s="100"/>
    </row>
    <row r="11" spans="1:6" s="98" customFormat="1" ht="12.75">
      <c r="A11" s="96"/>
      <c r="B11" s="105"/>
      <c r="C11" s="100"/>
      <c r="D11" s="100"/>
      <c r="E11" s="100"/>
      <c r="F11" s="100"/>
    </row>
    <row r="12" spans="1:6" s="98" customFormat="1" ht="15.75">
      <c r="A12" s="96"/>
      <c r="B12" s="108" t="s">
        <v>109</v>
      </c>
      <c r="F12" s="107" t="s">
        <v>97</v>
      </c>
    </row>
    <row r="13" spans="1:6" s="98" customFormat="1" ht="12.75">
      <c r="A13" s="96"/>
      <c r="B13" s="97"/>
      <c r="F13" s="107"/>
    </row>
    <row r="14" spans="1:2" s="98" customFormat="1" ht="15.75">
      <c r="A14" s="109" t="s">
        <v>102</v>
      </c>
      <c r="B14" s="110" t="s">
        <v>24</v>
      </c>
    </row>
    <row r="15" spans="1:2" s="98" customFormat="1" ht="13.5" thickBot="1">
      <c r="A15" s="96"/>
      <c r="B15" s="97" t="s">
        <v>96</v>
      </c>
    </row>
    <row r="16" spans="1:7" s="98" customFormat="1" ht="26.25" thickTop="1">
      <c r="A16" s="96"/>
      <c r="B16" s="259" t="s">
        <v>106</v>
      </c>
      <c r="C16" s="261" t="s">
        <v>107</v>
      </c>
      <c r="D16" s="111" t="s">
        <v>98</v>
      </c>
      <c r="E16" s="112" t="s">
        <v>99</v>
      </c>
      <c r="F16" s="113" t="s">
        <v>100</v>
      </c>
      <c r="G16" s="103"/>
    </row>
    <row r="17" spans="1:7" s="98" customFormat="1" ht="77.25" thickBot="1">
      <c r="A17" s="96"/>
      <c r="B17" s="260"/>
      <c r="C17" s="262"/>
      <c r="D17" s="114" t="s">
        <v>159</v>
      </c>
      <c r="E17" s="115"/>
      <c r="F17" s="116" t="s">
        <v>132</v>
      </c>
      <c r="G17" s="103"/>
    </row>
    <row r="18" spans="2:7" ht="13.5" thickTop="1">
      <c r="B18" s="62">
        <v>0</v>
      </c>
      <c r="C18" s="72" t="s">
        <v>35</v>
      </c>
      <c r="D18" s="118">
        <f>ΝΟΕΜΒΡΙΟΣ!D18</f>
        <v>0</v>
      </c>
      <c r="E18" s="119"/>
      <c r="F18" s="228">
        <f>ΝΟΕΜΒΡΙΟΣ!F18+ΔΕΚΕΜΒΡΙΟΣ!E18</f>
        <v>0</v>
      </c>
      <c r="G18" s="51"/>
    </row>
    <row r="19" spans="2:7" ht="13.5" thickBot="1">
      <c r="B19" s="16">
        <v>100</v>
      </c>
      <c r="C19" s="73" t="s">
        <v>36</v>
      </c>
      <c r="D19" s="121">
        <f>ΝΟΕΜΒΡΙΟΣ!D19</f>
        <v>0</v>
      </c>
      <c r="E19" s="122"/>
      <c r="F19" s="229">
        <f>ΝΟΕΜΒΡΙΟΣ!F19+ΔΕΚΕΜΒΡΙΟΣ!E19</f>
        <v>0</v>
      </c>
      <c r="G19" s="51"/>
    </row>
    <row r="20" spans="1:7" s="9" customFormat="1" ht="13.5" thickTop="1">
      <c r="A20" s="5"/>
      <c r="B20" s="62">
        <v>1000</v>
      </c>
      <c r="C20" s="72" t="s">
        <v>37</v>
      </c>
      <c r="D20" s="118">
        <f>ΝΟΕΜΒΡΙΟΣ!D20</f>
        <v>0</v>
      </c>
      <c r="E20" s="119"/>
      <c r="F20" s="228">
        <f>ΝΟΕΜΒΡΙΟΣ!F20+ΔΕΚΕΜΒΡΙΟΣ!E20</f>
        <v>0</v>
      </c>
      <c r="G20" s="52"/>
    </row>
    <row r="21" spans="1:8" s="9" customFormat="1" ht="13.5" thickBot="1">
      <c r="A21" s="5"/>
      <c r="B21" s="16">
        <v>1100</v>
      </c>
      <c r="C21" s="73" t="s">
        <v>91</v>
      </c>
      <c r="D21" s="121">
        <f>ΝΟΕΜΒΡΙΟΣ!D21</f>
        <v>0</v>
      </c>
      <c r="E21" s="122"/>
      <c r="F21" s="229">
        <f>ΝΟΕΜΒΡΙΟΣ!F21+ΔΕΚΕΜΒΡΙΟΣ!E21</f>
        <v>0</v>
      </c>
      <c r="G21" s="52"/>
      <c r="H21" s="33"/>
    </row>
    <row r="22" spans="1:7" s="9" customFormat="1" ht="13.5" thickTop="1">
      <c r="A22" s="5"/>
      <c r="B22" s="62">
        <v>2000</v>
      </c>
      <c r="C22" s="72" t="s">
        <v>38</v>
      </c>
      <c r="D22" s="118">
        <f>ΝΟΕΜΒΡΙΟΣ!D22</f>
        <v>0</v>
      </c>
      <c r="E22" s="119"/>
      <c r="F22" s="228">
        <f>ΝΟΕΜΒΡΙΟΣ!F22+ΔΕΚΕΜΒΡΙΟΣ!E22</f>
        <v>0</v>
      </c>
      <c r="G22" s="52"/>
    </row>
    <row r="23" spans="1:8" s="9" customFormat="1" ht="12.75">
      <c r="A23" s="5"/>
      <c r="B23" s="10">
        <v>2110</v>
      </c>
      <c r="C23" s="157" t="s">
        <v>92</v>
      </c>
      <c r="D23" s="127">
        <f>ΝΟΕΜΒΡΙΟΣ!D23</f>
        <v>0</v>
      </c>
      <c r="E23" s="128"/>
      <c r="F23" s="230">
        <f>ΝΟΕΜΒΡΙΟΣ!F23+ΔΕΚΕΜΒΡΙΟΣ!E23</f>
        <v>0</v>
      </c>
      <c r="G23" s="52"/>
      <c r="H23" s="33"/>
    </row>
    <row r="24" spans="1:8" s="9" customFormat="1" ht="13.5" thickBot="1">
      <c r="A24" s="5"/>
      <c r="B24" s="81" t="s">
        <v>88</v>
      </c>
      <c r="C24" s="158" t="s">
        <v>93</v>
      </c>
      <c r="D24" s="136">
        <f>ΝΟΕΜΒΡΙΟΣ!D24</f>
        <v>0</v>
      </c>
      <c r="E24" s="137"/>
      <c r="F24" s="231">
        <f>ΝΟΕΜΒΡΙΟΣ!F24+ΔΕΚΕΜΒΡΙΟΣ!E24</f>
        <v>0</v>
      </c>
      <c r="G24" s="52"/>
      <c r="H24" s="33"/>
    </row>
    <row r="25" spans="1:7" s="9" customFormat="1" ht="26.25" thickTop="1">
      <c r="A25" s="5"/>
      <c r="B25" s="62">
        <v>3000</v>
      </c>
      <c r="C25" s="72" t="s">
        <v>39</v>
      </c>
      <c r="D25" s="118">
        <f>ΝΟΕΜΒΡΙΟΣ!D25</f>
        <v>0</v>
      </c>
      <c r="E25" s="119"/>
      <c r="F25" s="228">
        <f>ΝΟΕΜΒΡΙΟΣ!F25+ΔΕΚΕΜΒΡΙΟΣ!E25</f>
        <v>0</v>
      </c>
      <c r="G25" s="52"/>
    </row>
    <row r="26" spans="1:8" s="9" customFormat="1" ht="25.5">
      <c r="A26" s="5"/>
      <c r="B26" s="10" t="s">
        <v>89</v>
      </c>
      <c r="C26" s="74" t="s">
        <v>108</v>
      </c>
      <c r="D26" s="127">
        <f>ΝΟΕΜΒΡΙΟΣ!D26</f>
        <v>0</v>
      </c>
      <c r="E26" s="128"/>
      <c r="F26" s="230">
        <f>ΝΟΕΜΒΡΙΟΣ!F26+ΔΕΚΕΜΒΡΙΟΣ!E26</f>
        <v>0</v>
      </c>
      <c r="G26" s="52"/>
      <c r="H26" s="33"/>
    </row>
    <row r="27" spans="2:7" ht="12.75">
      <c r="B27" s="10">
        <v>3350</v>
      </c>
      <c r="C27" s="74" t="s">
        <v>40</v>
      </c>
      <c r="D27" s="127">
        <f>ΝΟΕΜΒΡΙΟΣ!D27</f>
        <v>0</v>
      </c>
      <c r="E27" s="128"/>
      <c r="F27" s="230">
        <f>ΝΟΕΜΒΡΙΟΣ!F27+ΔΕΚΕΜΒΡΙΟΣ!E27</f>
        <v>0</v>
      </c>
      <c r="G27" s="51"/>
    </row>
    <row r="28" spans="1:7" s="12" customFormat="1" ht="25.5">
      <c r="A28" s="5"/>
      <c r="B28" s="11"/>
      <c r="C28" s="75" t="s">
        <v>152</v>
      </c>
      <c r="D28" s="159">
        <f>ΝΟΕΜΒΡΙΟΣ!D28</f>
        <v>0</v>
      </c>
      <c r="E28" s="160"/>
      <c r="F28" s="232">
        <f>ΝΟΕΜΒΡΙΟΣ!F28+ΔΕΚΕΜΒΡΙΟΣ!E28</f>
        <v>0</v>
      </c>
      <c r="G28" s="52"/>
    </row>
    <row r="29" spans="1:8" s="12" customFormat="1" ht="25.5">
      <c r="A29" s="5"/>
      <c r="B29" s="11"/>
      <c r="C29" s="75" t="s">
        <v>111</v>
      </c>
      <c r="D29" s="159">
        <f>ΝΟΕΜΒΡΙΟΣ!D29</f>
        <v>0</v>
      </c>
      <c r="E29" s="160"/>
      <c r="F29" s="232">
        <f>ΝΟΕΜΒΡΙΟΣ!F29+ΔΕΚΕΜΒΡΙΟΣ!E29</f>
        <v>0</v>
      </c>
      <c r="G29" s="52"/>
      <c r="H29" s="13"/>
    </row>
    <row r="30" spans="1:7" s="12" customFormat="1" ht="25.5">
      <c r="A30" s="5"/>
      <c r="B30" s="11"/>
      <c r="C30" s="75" t="s">
        <v>112</v>
      </c>
      <c r="D30" s="159">
        <f>ΝΟΕΜΒΡΙΟΣ!D30</f>
        <v>0</v>
      </c>
      <c r="E30" s="160"/>
      <c r="F30" s="232">
        <f>ΝΟΕΜΒΡΙΟΣ!F30+ΔΕΚΕΜΒΡΙΟΣ!E30</f>
        <v>0</v>
      </c>
      <c r="G30" s="52"/>
    </row>
    <row r="31" spans="1:7" s="12" customFormat="1" ht="12.75">
      <c r="A31" s="5"/>
      <c r="B31" s="11">
        <v>3394</v>
      </c>
      <c r="C31" s="14" t="s">
        <v>41</v>
      </c>
      <c r="D31" s="133">
        <f>ΝΟΕΜΒΡΙΟΣ!D31</f>
        <v>0</v>
      </c>
      <c r="E31" s="134"/>
      <c r="F31" s="233">
        <f>ΝΟΕΜΒΡΙΟΣ!F31+ΔΕΚΕΜΒΡΙΟΣ!E31</f>
        <v>0</v>
      </c>
      <c r="G31" s="53"/>
    </row>
    <row r="32" spans="2:7" ht="12.75">
      <c r="B32" s="10">
        <v>3510</v>
      </c>
      <c r="C32" s="74" t="s">
        <v>23</v>
      </c>
      <c r="D32" s="127">
        <f>ΝΟΕΜΒΡΙΟΣ!D32</f>
        <v>0</v>
      </c>
      <c r="E32" s="128"/>
      <c r="F32" s="230">
        <f>ΝΟΕΜΒΡΙΟΣ!F32+ΔΕΚΕΜΒΡΙΟΣ!E32</f>
        <v>0</v>
      </c>
      <c r="G32" s="51"/>
    </row>
    <row r="33" spans="2:8" ht="13.5" thickBot="1">
      <c r="B33" s="162">
        <v>3520</v>
      </c>
      <c r="C33" s="158" t="s">
        <v>90</v>
      </c>
      <c r="D33" s="136">
        <f>ΝΟΕΜΒΡΙΟΣ!D33</f>
        <v>0</v>
      </c>
      <c r="E33" s="137"/>
      <c r="F33" s="231">
        <f>ΝΟΕΜΒΡΙΟΣ!F33+ΔΕΚΕΜΒΡΙΟΣ!E33</f>
        <v>0</v>
      </c>
      <c r="G33" s="51"/>
      <c r="H33" s="33"/>
    </row>
    <row r="34" spans="1:7" s="9" customFormat="1" ht="27" thickBot="1" thickTop="1">
      <c r="A34" s="5"/>
      <c r="B34" s="67">
        <v>4000</v>
      </c>
      <c r="C34" s="76" t="s">
        <v>42</v>
      </c>
      <c r="D34" s="139">
        <f>ΝΟΕΜΒΡΙΟΣ!D34</f>
        <v>0</v>
      </c>
      <c r="E34" s="140"/>
      <c r="F34" s="234">
        <f>ΝΟΕΜΒΡΙΟΣ!F34+ΔΕΚΕΜΒΡΙΟΣ!E34</f>
        <v>0</v>
      </c>
      <c r="G34" s="52"/>
    </row>
    <row r="35" spans="1:7" s="9" customFormat="1" ht="13.5" thickTop="1">
      <c r="A35" s="5"/>
      <c r="B35" s="62">
        <v>5000</v>
      </c>
      <c r="C35" s="72" t="s">
        <v>43</v>
      </c>
      <c r="D35" s="118">
        <f>ΝΟΕΜΒΡΙΟΣ!D35</f>
        <v>0</v>
      </c>
      <c r="E35" s="119"/>
      <c r="F35" s="228">
        <f>ΝΟΕΜΒΡΙΟΣ!F35+ΔΕΚΕΜΒΡΙΟΣ!E35</f>
        <v>0</v>
      </c>
      <c r="G35" s="52"/>
    </row>
    <row r="36" spans="1:8" s="9" customFormat="1" ht="13.5" thickBot="1">
      <c r="A36" s="5"/>
      <c r="B36" s="16">
        <v>5200</v>
      </c>
      <c r="C36" s="73" t="s">
        <v>94</v>
      </c>
      <c r="D36" s="121">
        <f>ΝΟΕΜΒΡΙΟΣ!D36</f>
        <v>0</v>
      </c>
      <c r="E36" s="122"/>
      <c r="F36" s="229">
        <f>ΝΟΕΜΒΡΙΟΣ!F36+ΔΕΚΕΜΒΡΙΟΣ!E36</f>
        <v>0</v>
      </c>
      <c r="G36" s="52"/>
      <c r="H36" s="33"/>
    </row>
    <row r="37" spans="1:7" s="9" customFormat="1" ht="13.5" thickTop="1">
      <c r="A37" s="5"/>
      <c r="B37" s="62">
        <v>6000</v>
      </c>
      <c r="C37" s="72" t="s">
        <v>44</v>
      </c>
      <c r="D37" s="118">
        <f>ΝΟΕΜΒΡΙΟΣ!D37</f>
        <v>0</v>
      </c>
      <c r="E37" s="119"/>
      <c r="F37" s="228">
        <f>ΝΟΕΜΒΡΙΟΣ!F37+ΔΕΚΕΜΒΡΙΟΣ!E37</f>
        <v>0</v>
      </c>
      <c r="G37" s="52"/>
    </row>
    <row r="38" spans="2:7" ht="12.75">
      <c r="B38" s="8">
        <v>6100</v>
      </c>
      <c r="C38" s="77" t="s">
        <v>45</v>
      </c>
      <c r="D38" s="124">
        <f>ΝΟΕΜΒΡΙΟΣ!D38</f>
        <v>0</v>
      </c>
      <c r="E38" s="125"/>
      <c r="F38" s="235">
        <f>ΝΟΕΜΒΡΙΟΣ!F38+ΔΕΚΕΜΒΡΙΟΣ!E38</f>
        <v>0</v>
      </c>
      <c r="G38" s="51"/>
    </row>
    <row r="39" spans="2:7" ht="12.75">
      <c r="B39" s="10">
        <v>6110</v>
      </c>
      <c r="C39" s="74" t="s">
        <v>36</v>
      </c>
      <c r="D39" s="127">
        <f>ΝΟΕΜΒΡΙΟΣ!D39</f>
        <v>0</v>
      </c>
      <c r="E39" s="128"/>
      <c r="F39" s="230">
        <f>ΝΟΕΜΒΡΙΟΣ!F39+ΔΕΚΕΜΒΡΙΟΣ!E39</f>
        <v>0</v>
      </c>
      <c r="G39" s="51"/>
    </row>
    <row r="40" spans="2:7" ht="12.75">
      <c r="B40" s="11">
        <v>6435</v>
      </c>
      <c r="C40" s="14" t="s">
        <v>46</v>
      </c>
      <c r="D40" s="133">
        <f>ΝΟΕΜΒΡΙΟΣ!D40</f>
        <v>0</v>
      </c>
      <c r="E40" s="134"/>
      <c r="F40" s="233">
        <f>ΝΟΕΜΒΡΙΟΣ!F40+ΔΕΚΕΜΒΡΙΟΣ!E40</f>
        <v>0</v>
      </c>
      <c r="G40" s="51"/>
    </row>
    <row r="41" spans="2:7" ht="25.5">
      <c r="B41" s="11"/>
      <c r="C41" s="75" t="s">
        <v>152</v>
      </c>
      <c r="D41" s="159">
        <f>ΝΟΕΜΒΡΙΟΣ!D41</f>
        <v>0</v>
      </c>
      <c r="E41" s="160"/>
      <c r="F41" s="232">
        <f>ΝΟΕΜΒΡΙΟΣ!F41+ΔΕΚΕΜΒΡΙΟΣ!E41</f>
        <v>0</v>
      </c>
      <c r="G41" s="52"/>
    </row>
    <row r="42" spans="2:8" ht="25.5">
      <c r="B42" s="11"/>
      <c r="C42" s="75" t="s">
        <v>111</v>
      </c>
      <c r="D42" s="159">
        <f>ΝΟΕΜΒΡΙΟΣ!D42</f>
        <v>0</v>
      </c>
      <c r="E42" s="160"/>
      <c r="F42" s="232">
        <f>ΝΟΕΜΒΡΙΟΣ!F42+ΔΕΚΕΜΒΡΙΟΣ!E42</f>
        <v>0</v>
      </c>
      <c r="G42" s="52"/>
      <c r="H42" s="15"/>
    </row>
    <row r="43" spans="2:7" ht="25.5">
      <c r="B43" s="11"/>
      <c r="C43" s="75" t="s">
        <v>112</v>
      </c>
      <c r="D43" s="159">
        <f>ΝΟΕΜΒΡΙΟΣ!D43</f>
        <v>0</v>
      </c>
      <c r="E43" s="160"/>
      <c r="F43" s="232">
        <f>ΝΟΕΜΒΡΙΟΣ!F43+ΔΕΚΕΜΒΡΙΟΣ!E43</f>
        <v>0</v>
      </c>
      <c r="G43" s="52"/>
    </row>
    <row r="44" spans="2:7" ht="13.5" thickBot="1">
      <c r="B44" s="68">
        <v>6451</v>
      </c>
      <c r="C44" s="78" t="s">
        <v>23</v>
      </c>
      <c r="D44" s="142">
        <f>ΝΟΕΜΒΡΙΟΣ!D44</f>
        <v>0</v>
      </c>
      <c r="E44" s="143"/>
      <c r="F44" s="236">
        <f>ΝΟΕΜΒΡΙΟΣ!F44+ΔΕΚΕΜΒΡΙΟΣ!E44</f>
        <v>0</v>
      </c>
      <c r="G44" s="51"/>
    </row>
    <row r="45" spans="2:7" ht="13.5" thickTop="1">
      <c r="B45" s="62">
        <v>7000</v>
      </c>
      <c r="C45" s="72" t="s">
        <v>47</v>
      </c>
      <c r="D45" s="118">
        <f>ΝΟΕΜΒΡΙΟΣ!D45</f>
        <v>0</v>
      </c>
      <c r="E45" s="119"/>
      <c r="F45" s="228">
        <f>ΝΟΕΜΒΡΙΟΣ!F45+ΔΕΚΕΜΒΡΙΟΣ!E45</f>
        <v>0</v>
      </c>
      <c r="G45" s="51"/>
    </row>
    <row r="46" spans="2:8" ht="12.75">
      <c r="B46" s="8">
        <v>7100</v>
      </c>
      <c r="C46" s="77" t="s">
        <v>48</v>
      </c>
      <c r="D46" s="124">
        <f>ΝΟΕΜΒΡΙΟΣ!D46</f>
        <v>0</v>
      </c>
      <c r="E46" s="125"/>
      <c r="F46" s="235">
        <f>ΝΟΕΜΒΡΙΟΣ!F46+ΔΕΚΕΜΒΡΙΟΣ!E46</f>
        <v>0</v>
      </c>
      <c r="G46" s="52"/>
      <c r="H46" s="15"/>
    </row>
    <row r="47" spans="2:8" ht="26.25" thickBot="1">
      <c r="B47" s="16">
        <v>7200</v>
      </c>
      <c r="C47" s="73" t="s">
        <v>49</v>
      </c>
      <c r="D47" s="121">
        <f>ΝΟΕΜΒΡΙΟΣ!D47</f>
        <v>0</v>
      </c>
      <c r="E47" s="122"/>
      <c r="F47" s="229">
        <f>ΝΟΕΜΒΡΙΟΣ!F47+ΔΕΚΕΜΒΡΙΟΣ!E47</f>
        <v>0</v>
      </c>
      <c r="G47" s="52"/>
      <c r="H47" s="15"/>
    </row>
    <row r="48" spans="2:7" ht="13.5" thickTop="1">
      <c r="B48" s="66">
        <v>8000</v>
      </c>
      <c r="C48" s="79" t="s">
        <v>50</v>
      </c>
      <c r="D48" s="145">
        <f>ΝΟΕΜΒΡΙΟΣ!D48</f>
        <v>0</v>
      </c>
      <c r="E48" s="146"/>
      <c r="F48" s="237">
        <f>ΝΟΕΜΒΡΙΟΣ!F48+ΔΕΚΕΜΒΡΙΟΣ!E48</f>
        <v>0</v>
      </c>
      <c r="G48" s="51"/>
    </row>
    <row r="49" spans="2:7" ht="12.75">
      <c r="B49" s="8">
        <v>8100</v>
      </c>
      <c r="C49" s="77" t="s">
        <v>45</v>
      </c>
      <c r="D49" s="124">
        <f>ΝΟΕΜΒΡΙΟΣ!D49</f>
        <v>0</v>
      </c>
      <c r="E49" s="125"/>
      <c r="F49" s="235">
        <f>ΝΟΕΜΒΡΙΟΣ!F49+ΔΕΚΕΜΒΡΙΟΣ!E49</f>
        <v>0</v>
      </c>
      <c r="G49" s="51"/>
    </row>
    <row r="50" spans="2:7" ht="12.75">
      <c r="B50" s="10">
        <v>8110</v>
      </c>
      <c r="C50" s="74" t="s">
        <v>36</v>
      </c>
      <c r="D50" s="127">
        <f>ΝΟΕΜΒΡΙΟΣ!D50</f>
        <v>0</v>
      </c>
      <c r="E50" s="128"/>
      <c r="F50" s="230">
        <f>ΝΟΕΜΒΡΙΟΣ!F50+ΔΕΚΕΜΒΡΙΟΣ!E50</f>
        <v>0</v>
      </c>
      <c r="G50" s="51"/>
    </row>
    <row r="51" spans="2:7" ht="12.75">
      <c r="B51" s="11">
        <v>8435</v>
      </c>
      <c r="C51" s="14" t="s">
        <v>46</v>
      </c>
      <c r="D51" s="133">
        <f>ΝΟΕΜΒΡΙΟΣ!D51</f>
        <v>0</v>
      </c>
      <c r="E51" s="134"/>
      <c r="F51" s="233">
        <f>ΝΟΕΜΒΡΙΟΣ!F51+ΔΕΚΕΜΒΡΙΟΣ!E51</f>
        <v>0</v>
      </c>
      <c r="G51" s="51"/>
    </row>
    <row r="52" spans="2:7" ht="25.5">
      <c r="B52" s="11"/>
      <c r="C52" s="75" t="s">
        <v>152</v>
      </c>
      <c r="D52" s="159">
        <f>ΝΟΕΜΒΡΙΟΣ!D52</f>
        <v>0</v>
      </c>
      <c r="E52" s="160"/>
      <c r="F52" s="232">
        <f>ΝΟΕΜΒΡΙΟΣ!F52+ΔΕΚΕΜΒΡΙΟΣ!E52</f>
        <v>0</v>
      </c>
      <c r="G52" s="52"/>
    </row>
    <row r="53" spans="2:8" ht="25.5">
      <c r="B53" s="11"/>
      <c r="C53" s="75" t="s">
        <v>111</v>
      </c>
      <c r="D53" s="159">
        <f>ΝΟΕΜΒΡΙΟΣ!D53</f>
        <v>0</v>
      </c>
      <c r="E53" s="160"/>
      <c r="F53" s="232">
        <f>ΝΟΕΜΒΡΙΟΣ!F53+ΔΕΚΕΜΒΡΙΟΣ!E53</f>
        <v>0</v>
      </c>
      <c r="G53" s="52"/>
      <c r="H53" s="15"/>
    </row>
    <row r="54" spans="2:7" ht="25.5">
      <c r="B54" s="11"/>
      <c r="C54" s="75" t="s">
        <v>112</v>
      </c>
      <c r="D54" s="159">
        <f>ΝΟΕΜΒΡΙΟΣ!D54</f>
        <v>0</v>
      </c>
      <c r="E54" s="160"/>
      <c r="F54" s="232">
        <f>ΝΟΕΜΒΡΙΟΣ!F54+ΔΕΚΕΜΒΡΙΟΣ!E54</f>
        <v>0</v>
      </c>
      <c r="G54" s="52"/>
    </row>
    <row r="55" spans="2:7" ht="12.75">
      <c r="B55" s="11">
        <v>8451</v>
      </c>
      <c r="C55" s="14" t="s">
        <v>23</v>
      </c>
      <c r="D55" s="130">
        <f>ΝΟΕΜΒΡΙΟΣ!D55</f>
        <v>0</v>
      </c>
      <c r="E55" s="131"/>
      <c r="F55" s="238">
        <f>ΝΟΕΜΒΡΙΟΣ!F55+ΔΕΚΕΜΒΡΙΟΣ!E55</f>
        <v>0</v>
      </c>
      <c r="G55" s="51"/>
    </row>
    <row r="56" spans="2:7" ht="12.75">
      <c r="B56" s="8">
        <v>8700</v>
      </c>
      <c r="C56" s="77" t="s">
        <v>51</v>
      </c>
      <c r="D56" s="148">
        <f>ΝΟΕΜΒΡΙΟΣ!D56</f>
        <v>0</v>
      </c>
      <c r="E56" s="149"/>
      <c r="F56" s="239">
        <f>ΝΟΕΜΒΡΙΟΣ!F56+ΔΕΚΕΜΒΡΙΟΣ!E56</f>
        <v>0</v>
      </c>
      <c r="G56" s="51"/>
    </row>
    <row r="57" spans="2:8" ht="12.75">
      <c r="B57" s="10">
        <v>8710</v>
      </c>
      <c r="C57" s="74" t="s">
        <v>48</v>
      </c>
      <c r="D57" s="127">
        <f>ΝΟΕΜΒΡΙΟΣ!D57</f>
        <v>0</v>
      </c>
      <c r="E57" s="128"/>
      <c r="F57" s="230">
        <f>ΝΟΕΜΒΡΙΟΣ!F57+ΔΕΚΕΜΒΡΙΟΣ!E57</f>
        <v>0</v>
      </c>
      <c r="G57" s="52"/>
      <c r="H57" s="15"/>
    </row>
    <row r="58" spans="2:8" ht="13.5" thickBot="1">
      <c r="B58" s="69">
        <v>8720</v>
      </c>
      <c r="C58" s="80" t="s">
        <v>52</v>
      </c>
      <c r="D58" s="151">
        <f>ΝΟΕΜΒΡΙΟΣ!D58</f>
        <v>0</v>
      </c>
      <c r="E58" s="152"/>
      <c r="F58" s="240">
        <f>ΝΟΕΜΒΡΙΟΣ!F58+ΔΕΚΕΜΒΡΙΟΣ!E58</f>
        <v>0</v>
      </c>
      <c r="G58" s="52"/>
      <c r="H58" s="15"/>
    </row>
    <row r="59" spans="2:7" ht="13.5" thickTop="1">
      <c r="B59" s="62">
        <v>9000</v>
      </c>
      <c r="C59" s="72" t="s">
        <v>53</v>
      </c>
      <c r="D59" s="118">
        <f>ΝΟΕΜΒΡΙΟΣ!D59</f>
        <v>0</v>
      </c>
      <c r="E59" s="119"/>
      <c r="F59" s="228">
        <f>ΝΟΕΜΒΡΙΟΣ!F59+ΔΕΚΕΜΒΡΙΟΣ!E59</f>
        <v>0</v>
      </c>
      <c r="G59" s="51"/>
    </row>
    <row r="60" spans="2:7" ht="25.5">
      <c r="B60" s="8" t="s">
        <v>54</v>
      </c>
      <c r="C60" s="77" t="s">
        <v>55</v>
      </c>
      <c r="D60" s="124">
        <f>ΝΟΕΜΒΡΙΟΣ!D60</f>
        <v>0</v>
      </c>
      <c r="E60" s="125"/>
      <c r="F60" s="235">
        <f>ΝΟΕΜΒΡΙΟΣ!F60+ΔΕΚΕΜΒΡΙΟΣ!E60</f>
        <v>0</v>
      </c>
      <c r="G60" s="51"/>
    </row>
    <row r="61" spans="2:7" ht="25.5">
      <c r="B61" s="8" t="s">
        <v>56</v>
      </c>
      <c r="C61" s="77" t="s">
        <v>57</v>
      </c>
      <c r="D61" s="124">
        <f>ΝΟΕΜΒΡΙΟΣ!D61</f>
        <v>0</v>
      </c>
      <c r="E61" s="125"/>
      <c r="F61" s="235">
        <f>ΝΟΕΜΒΡΙΟΣ!F61+ΔΕΚΕΜΒΡΙΟΣ!E61</f>
        <v>0</v>
      </c>
      <c r="G61" s="51"/>
    </row>
    <row r="62" spans="2:7" ht="22.5" customHeight="1">
      <c r="B62" s="8" t="s">
        <v>58</v>
      </c>
      <c r="C62" s="77" t="s">
        <v>59</v>
      </c>
      <c r="D62" s="124">
        <f>ΝΟΕΜΒΡΙΟΣ!D62</f>
        <v>0</v>
      </c>
      <c r="E62" s="125"/>
      <c r="F62" s="235">
        <f>ΝΟΕΜΒΡΙΟΣ!F62+ΔΕΚΕΜΒΡΙΟΣ!E62</f>
        <v>0</v>
      </c>
      <c r="G62" s="51"/>
    </row>
    <row r="63" spans="2:8" ht="25.5">
      <c r="B63" s="8">
        <v>9700</v>
      </c>
      <c r="C63" s="77" t="s">
        <v>60</v>
      </c>
      <c r="D63" s="148">
        <f>ΝΟΕΜΒΡΙΟΣ!D63</f>
        <v>0</v>
      </c>
      <c r="E63" s="149"/>
      <c r="F63" s="239">
        <f>ΝΟΕΜΒΡΙΟΣ!F63+ΔΕΚΕΜΒΡΙΟΣ!E63</f>
        <v>0</v>
      </c>
      <c r="G63" s="52"/>
      <c r="H63" s="15"/>
    </row>
    <row r="64" spans="2:7" ht="13.5" thickBot="1">
      <c r="B64" s="16">
        <v>9900</v>
      </c>
      <c r="C64" s="73" t="s">
        <v>61</v>
      </c>
      <c r="D64" s="121">
        <f>ΝΟΕΜΒΡΙΟΣ!D64</f>
        <v>0</v>
      </c>
      <c r="E64" s="122"/>
      <c r="F64" s="229">
        <f>ΝΟΕΜΒΡΙΟΣ!F64+ΔΕΚΕΜΒΡΙΟΣ!E64</f>
        <v>0</v>
      </c>
      <c r="G64" s="51"/>
    </row>
    <row r="65" spans="2:7" ht="27" thickBot="1" thickTop="1">
      <c r="B65" s="17"/>
      <c r="C65" s="59" t="s">
        <v>62</v>
      </c>
      <c r="D65" s="154">
        <f>D18+D20+D22+D25+D34+D35+D37+D45+D48+D59</f>
        <v>0</v>
      </c>
      <c r="E65" s="155">
        <f>E18+E20+E22+E25+E34+E35+E37+E45+E48+E59</f>
        <v>0</v>
      </c>
      <c r="F65" s="156">
        <f>F18+F20+F22+F25+F34+F35+F37+F45+F48+F59</f>
        <v>0</v>
      </c>
      <c r="G65" s="51"/>
    </row>
    <row r="66" spans="2:7" ht="13.5" thickTop="1">
      <c r="B66" s="18"/>
      <c r="C66" s="19"/>
      <c r="D66" s="19"/>
      <c r="E66" s="3"/>
      <c r="F66" s="3"/>
      <c r="G66" s="51"/>
    </row>
    <row r="67" spans="2:7" ht="12.75">
      <c r="B67" s="18"/>
      <c r="C67" s="19"/>
      <c r="D67" s="19"/>
      <c r="E67" s="3"/>
      <c r="F67" s="3"/>
      <c r="G67" s="51"/>
    </row>
    <row r="68" spans="1:7" ht="15.75">
      <c r="A68" s="43" t="s">
        <v>103</v>
      </c>
      <c r="B68" s="42" t="s">
        <v>30</v>
      </c>
      <c r="C68" s="20"/>
      <c r="D68" s="20"/>
      <c r="E68" s="3"/>
      <c r="F68" s="3"/>
      <c r="G68" s="51"/>
    </row>
    <row r="69" spans="1:7" ht="16.5" thickBot="1">
      <c r="A69" s="43"/>
      <c r="B69" s="42"/>
      <c r="C69" s="20"/>
      <c r="D69" s="20"/>
      <c r="E69" s="3"/>
      <c r="F69" s="3"/>
      <c r="G69" s="51"/>
    </row>
    <row r="70" spans="1:7" ht="26.25" thickTop="1">
      <c r="A70" s="43"/>
      <c r="B70" s="263" t="s">
        <v>106</v>
      </c>
      <c r="C70" s="265" t="s">
        <v>107</v>
      </c>
      <c r="D70" s="70" t="s">
        <v>98</v>
      </c>
      <c r="E70" s="44" t="s">
        <v>99</v>
      </c>
      <c r="F70" s="45" t="s">
        <v>100</v>
      </c>
      <c r="G70" s="51"/>
    </row>
    <row r="71" spans="2:7" ht="77.25" thickBot="1">
      <c r="B71" s="264"/>
      <c r="C71" s="266"/>
      <c r="D71" s="71" t="s">
        <v>159</v>
      </c>
      <c r="E71" s="46"/>
      <c r="F71" s="47" t="s">
        <v>132</v>
      </c>
      <c r="G71" s="51"/>
    </row>
    <row r="72" spans="2:7" ht="13.5" thickTop="1">
      <c r="B72" s="62">
        <v>0</v>
      </c>
      <c r="C72" s="72" t="s">
        <v>63</v>
      </c>
      <c r="D72" s="118">
        <f>ΝΟΕΜΒΡΙΟΣ!D72</f>
        <v>0</v>
      </c>
      <c r="E72" s="119"/>
      <c r="F72" s="228">
        <f>ΝΟΕΜΒΡΙΟΣ!F72+ΔΕΚΕΜΒΡΙΟΣ!E72</f>
        <v>0</v>
      </c>
      <c r="G72" s="51"/>
    </row>
    <row r="73" spans="2:7" ht="25.5">
      <c r="B73" s="8" t="s">
        <v>64</v>
      </c>
      <c r="C73" s="77" t="s">
        <v>65</v>
      </c>
      <c r="D73" s="124">
        <f>ΝΟΕΜΒΡΙΟΣ!D73</f>
        <v>0</v>
      </c>
      <c r="E73" s="125"/>
      <c r="F73" s="235">
        <f>ΝΟΕΜΒΡΙΟΣ!F73+ΔΕΚΕΜΒΡΙΟΣ!E73</f>
        <v>0</v>
      </c>
      <c r="G73" s="51"/>
    </row>
    <row r="74" spans="2:7" ht="12.75">
      <c r="B74" s="10">
        <v>550</v>
      </c>
      <c r="C74" s="74" t="s">
        <v>66</v>
      </c>
      <c r="D74" s="127">
        <f>ΝΟΕΜΒΡΙΟΣ!D74</f>
        <v>0</v>
      </c>
      <c r="E74" s="128"/>
      <c r="F74" s="230">
        <f>ΝΟΕΜΒΡΙΟΣ!F74+ΔΕΚΕΜΒΡΙΟΣ!E74</f>
        <v>0</v>
      </c>
      <c r="G74" s="51"/>
    </row>
    <row r="75" spans="2:7" ht="12.75">
      <c r="B75" s="8">
        <v>600</v>
      </c>
      <c r="C75" s="77" t="s">
        <v>67</v>
      </c>
      <c r="D75" s="124">
        <f>ΝΟΕΜΒΡΙΟΣ!D75</f>
        <v>0</v>
      </c>
      <c r="E75" s="125"/>
      <c r="F75" s="235">
        <f>ΝΟΕΜΒΡΙΟΣ!F75+ΔΕΚΕΜΒΡΙΟΣ!E75</f>
        <v>0</v>
      </c>
      <c r="G75" s="51"/>
    </row>
    <row r="76" spans="2:7" ht="12.75">
      <c r="B76" s="10">
        <v>610</v>
      </c>
      <c r="C76" s="74" t="s">
        <v>68</v>
      </c>
      <c r="D76" s="127">
        <f>ΝΟΕΜΒΡΙΟΣ!D76</f>
        <v>0</v>
      </c>
      <c r="E76" s="128"/>
      <c r="F76" s="230">
        <f>ΝΟΕΜΒΡΙΟΣ!F76+ΔΕΚΕΜΒΡΙΟΣ!E76</f>
        <v>0</v>
      </c>
      <c r="G76" s="51"/>
    </row>
    <row r="77" spans="2:7" ht="12.75">
      <c r="B77" s="10">
        <v>620</v>
      </c>
      <c r="C77" s="74" t="s">
        <v>69</v>
      </c>
      <c r="D77" s="127">
        <f>ΝΟΕΜΒΡΙΟΣ!D77</f>
        <v>0</v>
      </c>
      <c r="E77" s="128"/>
      <c r="F77" s="230">
        <f>ΝΟΕΜΒΡΙΟΣ!F77+ΔΕΚΕΜΒΡΙΟΣ!E77</f>
        <v>0</v>
      </c>
      <c r="G77" s="51"/>
    </row>
    <row r="78" spans="2:7" ht="12.75">
      <c r="B78" s="10">
        <v>670</v>
      </c>
      <c r="C78" s="74" t="s">
        <v>70</v>
      </c>
      <c r="D78" s="127">
        <f>ΝΟΕΜΒΡΙΟΣ!D78</f>
        <v>0</v>
      </c>
      <c r="E78" s="128"/>
      <c r="F78" s="230">
        <f>ΝΟΕΜΒΡΙΟΣ!F78+ΔΕΚΕΜΒΡΙΟΣ!E78</f>
        <v>0</v>
      </c>
      <c r="G78" s="51"/>
    </row>
    <row r="79" spans="2:7" ht="13.5" thickBot="1">
      <c r="B79" s="81">
        <v>680</v>
      </c>
      <c r="C79" s="83" t="s">
        <v>71</v>
      </c>
      <c r="D79" s="136">
        <f>ΝΟΕΜΒΡΙΟΣ!D79</f>
        <v>0</v>
      </c>
      <c r="E79" s="137"/>
      <c r="F79" s="231">
        <f>ΝΟΕΜΒΡΙΟΣ!F79+ΔΕΚΕΜΒΡΙΟΣ!E79</f>
        <v>0</v>
      </c>
      <c r="G79" s="51"/>
    </row>
    <row r="80" spans="2:7" ht="26.25" thickTop="1">
      <c r="B80" s="62">
        <v>1000</v>
      </c>
      <c r="C80" s="72" t="s">
        <v>72</v>
      </c>
      <c r="D80" s="118">
        <f>ΝΟΕΜΒΡΙΟΣ!D80</f>
        <v>0</v>
      </c>
      <c r="E80" s="119"/>
      <c r="F80" s="228">
        <f>ΝΟΕΜΒΡΙΟΣ!F80+ΔΕΚΕΜΒΡΙΟΣ!E80</f>
        <v>0</v>
      </c>
      <c r="G80" s="51"/>
    </row>
    <row r="81" spans="2:8" ht="13.5" thickBot="1">
      <c r="B81" s="81">
        <v>1310</v>
      </c>
      <c r="C81" s="83" t="s">
        <v>95</v>
      </c>
      <c r="D81" s="136">
        <f>ΝΟΕΜΒΡΙΟΣ!D81</f>
        <v>0</v>
      </c>
      <c r="E81" s="137"/>
      <c r="F81" s="231">
        <f>ΝΟΕΜΒΡΙΟΣ!F81+ΔΕΚΕΜΒΡΙΟΣ!E81</f>
        <v>0</v>
      </c>
      <c r="G81" s="51"/>
      <c r="H81" s="33"/>
    </row>
    <row r="82" spans="2:7" ht="14.25" thickBot="1" thickTop="1">
      <c r="B82" s="82">
        <v>2000</v>
      </c>
      <c r="C82" s="84" t="s">
        <v>73</v>
      </c>
      <c r="D82" s="163">
        <f>ΝΟΕΜΒΡΙΟΣ!D82</f>
        <v>0</v>
      </c>
      <c r="E82" s="164"/>
      <c r="F82" s="241">
        <f>ΝΟΕΜΒΡΙΟΣ!F82+ΔΕΚΕΜΒΡΙΟΣ!E82</f>
        <v>0</v>
      </c>
      <c r="G82" s="51"/>
    </row>
    <row r="83" spans="2:7" ht="27" thickBot="1" thickTop="1">
      <c r="B83" s="82">
        <v>3000</v>
      </c>
      <c r="C83" s="84" t="s">
        <v>74</v>
      </c>
      <c r="D83" s="163">
        <f>ΝΟΕΜΒΡΙΟΣ!D83</f>
        <v>0</v>
      </c>
      <c r="E83" s="164"/>
      <c r="F83" s="241">
        <f>ΝΟΕΜΒΡΙΟΣ!F83+ΔΕΚΕΜΒΡΙΟΣ!E83</f>
        <v>0</v>
      </c>
      <c r="G83" s="51"/>
    </row>
    <row r="84" spans="2:7" ht="39.75" thickBot="1" thickTop="1">
      <c r="B84" s="82">
        <v>4000</v>
      </c>
      <c r="C84" s="84" t="s">
        <v>75</v>
      </c>
      <c r="D84" s="163">
        <f>ΝΟΕΜΒΡΙΟΣ!D84</f>
        <v>0</v>
      </c>
      <c r="E84" s="164"/>
      <c r="F84" s="241">
        <f>ΝΟΕΜΒΡΙΟΣ!F84+ΔΕΚΕΜΒΡΙΟΣ!E84</f>
        <v>0</v>
      </c>
      <c r="G84" s="51"/>
    </row>
    <row r="85" spans="2:7" ht="13.5" thickTop="1">
      <c r="B85" s="62">
        <v>6000</v>
      </c>
      <c r="C85" s="72" t="s">
        <v>76</v>
      </c>
      <c r="D85" s="118">
        <f>ΝΟΕΜΒΡΙΟΣ!D85</f>
        <v>0</v>
      </c>
      <c r="E85" s="119"/>
      <c r="F85" s="228">
        <f>ΝΟΕΜΒΡΙΟΣ!F85+ΔΕΚΕΜΒΡΙΟΣ!E85</f>
        <v>0</v>
      </c>
      <c r="G85" s="51"/>
    </row>
    <row r="86" spans="2:7" ht="10.5" customHeight="1">
      <c r="B86" s="8">
        <v>6100</v>
      </c>
      <c r="C86" s="77" t="s">
        <v>77</v>
      </c>
      <c r="D86" s="124">
        <f>ΝΟΕΜΒΡΙΟΣ!D86</f>
        <v>0</v>
      </c>
      <c r="E86" s="125"/>
      <c r="F86" s="235">
        <f>ΝΟΕΜΒΡΙΟΣ!F86+ΔΕΚΕΜΒΡΙΟΣ!E86</f>
        <v>0</v>
      </c>
      <c r="G86" s="51"/>
    </row>
    <row r="87" spans="2:7" ht="12.75">
      <c r="B87" s="10">
        <v>6110</v>
      </c>
      <c r="C87" s="74" t="s">
        <v>78</v>
      </c>
      <c r="D87" s="127">
        <f>ΝΟΕΜΒΡΙΟΣ!D87</f>
        <v>0</v>
      </c>
      <c r="E87" s="128"/>
      <c r="F87" s="230">
        <f>ΝΟΕΜΒΡΙΟΣ!F87+ΔΕΚΕΜΒΡΙΟΣ!E87</f>
        <v>0</v>
      </c>
      <c r="G87" s="51"/>
    </row>
    <row r="88" spans="2:7" ht="12.75">
      <c r="B88" s="10">
        <v>6120</v>
      </c>
      <c r="C88" s="74" t="s">
        <v>79</v>
      </c>
      <c r="D88" s="166">
        <f>ΝΟΕΜΒΡΙΟΣ!D88</f>
        <v>0</v>
      </c>
      <c r="E88" s="167"/>
      <c r="F88" s="242">
        <f>ΝΟΕΜΒΡΙΟΣ!F88+ΔΕΚΕΜΒΡΙΟΣ!E88</f>
        <v>0</v>
      </c>
      <c r="G88" s="52"/>
    </row>
    <row r="89" spans="2:8" ht="13.5" thickBot="1">
      <c r="B89" s="16">
        <v>6200</v>
      </c>
      <c r="C89" s="73" t="s">
        <v>80</v>
      </c>
      <c r="D89" s="169">
        <f>ΝΟΕΜΒΡΙΟΣ!D89</f>
        <v>0</v>
      </c>
      <c r="E89" s="170"/>
      <c r="F89" s="243">
        <f>ΝΟΕΜΒΡΙΟΣ!F89+ΔΕΚΕΜΒΡΙΟΣ!E89</f>
        <v>0</v>
      </c>
      <c r="G89" s="52"/>
      <c r="H89" s="15"/>
    </row>
    <row r="90" spans="2:7" ht="14.25" thickBot="1" thickTop="1">
      <c r="B90" s="82">
        <v>7000</v>
      </c>
      <c r="C90" s="84" t="s">
        <v>81</v>
      </c>
      <c r="D90" s="163">
        <f>ΝΟΕΜΒΡΙΟΣ!D90</f>
        <v>0</v>
      </c>
      <c r="E90" s="164"/>
      <c r="F90" s="241">
        <f>ΝΟΕΜΒΡΙΟΣ!F90+ΔΕΚΕΜΒΡΙΟΣ!E90</f>
        <v>0</v>
      </c>
      <c r="G90" s="51"/>
    </row>
    <row r="91" spans="2:7" ht="13.5" thickTop="1">
      <c r="B91" s="62">
        <v>9000</v>
      </c>
      <c r="C91" s="72" t="s">
        <v>82</v>
      </c>
      <c r="D91" s="118">
        <f>ΝΟΕΜΒΡΙΟΣ!D91</f>
        <v>0</v>
      </c>
      <c r="E91" s="119"/>
      <c r="F91" s="228">
        <f>ΝΟΕΜΒΡΙΟΣ!F91+ΔΕΚΕΜΒΡΙΟΣ!E91</f>
        <v>0</v>
      </c>
      <c r="G91" s="51"/>
    </row>
    <row r="92" spans="2:7" ht="25.5">
      <c r="B92" s="8" t="s">
        <v>54</v>
      </c>
      <c r="C92" s="77" t="s">
        <v>83</v>
      </c>
      <c r="D92" s="124">
        <f>ΝΟΕΜΒΡΙΟΣ!D92</f>
        <v>0</v>
      </c>
      <c r="E92" s="125"/>
      <c r="F92" s="235">
        <f>ΝΟΕΜΒΡΙΟΣ!F92+ΔΕΚΕΜΒΡΙΟΣ!E92</f>
        <v>0</v>
      </c>
      <c r="G92" s="51"/>
    </row>
    <row r="93" spans="2:7" ht="25.5">
      <c r="B93" s="8" t="s">
        <v>56</v>
      </c>
      <c r="C93" s="77" t="s">
        <v>84</v>
      </c>
      <c r="D93" s="124">
        <f>ΝΟΕΜΒΡΙΟΣ!D93</f>
        <v>0</v>
      </c>
      <c r="E93" s="125"/>
      <c r="F93" s="235">
        <f>ΝΟΕΜΒΡΙΟΣ!F93+ΔΕΚΕΜΒΡΙΟΣ!E93</f>
        <v>0</v>
      </c>
      <c r="G93" s="51"/>
    </row>
    <row r="94" spans="2:7" ht="12.75">
      <c r="B94" s="10">
        <v>9850</v>
      </c>
      <c r="C94" s="74" t="s">
        <v>85</v>
      </c>
      <c r="D94" s="127">
        <f>ΝΟΕΜΒΡΙΟΣ!D94</f>
        <v>0</v>
      </c>
      <c r="E94" s="128"/>
      <c r="F94" s="230">
        <f>ΝΟΕΜΒΡΙΟΣ!F94+ΔΕΚΕΜΒΡΙΟΣ!E94</f>
        <v>0</v>
      </c>
      <c r="G94" s="51"/>
    </row>
    <row r="95" spans="2:7" ht="25.5">
      <c r="B95" s="11"/>
      <c r="C95" s="75" t="s">
        <v>153</v>
      </c>
      <c r="D95" s="159">
        <f>ΝΟΕΜΒΡΙΟΣ!D95</f>
        <v>0</v>
      </c>
      <c r="E95" s="160"/>
      <c r="F95" s="232">
        <f>ΝΟΕΜΒΡΙΟΣ!F95+ΔΕΚΕΜΒΡΙΟΣ!E95</f>
        <v>0</v>
      </c>
      <c r="G95" s="52"/>
    </row>
    <row r="96" spans="2:7" ht="12.75">
      <c r="B96" s="11"/>
      <c r="C96" s="75" t="s">
        <v>118</v>
      </c>
      <c r="D96" s="159">
        <f>ΝΟΕΜΒΡΙΟΣ!D96</f>
        <v>0</v>
      </c>
      <c r="E96" s="160"/>
      <c r="F96" s="232">
        <f>ΝΟΕΜΒΡΙΟΣ!F96+ΔΕΚΕΜΒΡΙΟΣ!E96</f>
        <v>0</v>
      </c>
      <c r="G96" s="52"/>
    </row>
    <row r="97" spans="2:7" ht="12.75">
      <c r="B97" s="11"/>
      <c r="C97" s="75" t="s">
        <v>119</v>
      </c>
      <c r="D97" s="159">
        <f>ΝΟΕΜΒΡΙΟΣ!D97</f>
        <v>0</v>
      </c>
      <c r="E97" s="160"/>
      <c r="F97" s="232">
        <f>ΝΟΕΜΒΡΙΟΣ!F97+ΔΕΚΕΜΒΡΙΟΣ!E97</f>
        <v>0</v>
      </c>
      <c r="G97" s="52"/>
    </row>
    <row r="98" spans="2:7" ht="15.75" customHeight="1" thickBot="1">
      <c r="B98" s="16">
        <v>9900</v>
      </c>
      <c r="C98" s="73" t="s">
        <v>86</v>
      </c>
      <c r="D98" s="121">
        <f>ΝΟΕΜΒΡΙΟΣ!D98</f>
        <v>0</v>
      </c>
      <c r="E98" s="122"/>
      <c r="F98" s="229">
        <f>ΝΟΕΜΒΡΙΟΣ!F98+ΔΕΚΕΜΒΡΙΟΣ!E98</f>
        <v>0</v>
      </c>
      <c r="G98" s="51"/>
    </row>
    <row r="99" spans="2:6" ht="14.25" thickBot="1" thickTop="1">
      <c r="B99" s="62"/>
      <c r="C99" s="72" t="s">
        <v>130</v>
      </c>
      <c r="D99" s="145">
        <f>ΝΟΕΜΒΡΙΟΣ!D99</f>
        <v>0</v>
      </c>
      <c r="E99" s="146"/>
      <c r="F99" s="228">
        <f>ΝΟΕΜΒΡΙΟΣ!F99+ΔΕΚΕΜΒΡΙΟΣ!E99</f>
        <v>0</v>
      </c>
    </row>
    <row r="100" spans="2:7" ht="27" thickBot="1" thickTop="1">
      <c r="B100" s="17"/>
      <c r="C100" s="59" t="s">
        <v>87</v>
      </c>
      <c r="D100" s="154">
        <f>D91+D90+D85+D84+D83+D82+D80+D72+D99</f>
        <v>0</v>
      </c>
      <c r="E100" s="155">
        <f>E91+E90+E85+E84+E83+E82+E80+E72+E99</f>
        <v>0</v>
      </c>
      <c r="F100" s="156">
        <f>F91+F90+F85+F84+F83+F82+F80+F72+F99</f>
        <v>0</v>
      </c>
      <c r="G100" s="51"/>
    </row>
    <row r="101" spans="2:7" ht="27" thickBot="1" thickTop="1">
      <c r="B101" s="17"/>
      <c r="C101" s="59" t="s">
        <v>131</v>
      </c>
      <c r="D101" s="154"/>
      <c r="E101" s="155">
        <f>E100-E99</f>
        <v>0</v>
      </c>
      <c r="F101" s="156">
        <f>F100-F99</f>
        <v>0</v>
      </c>
      <c r="G101" s="51"/>
    </row>
    <row r="102" spans="2:7" ht="13.5" thickTop="1">
      <c r="B102" s="1"/>
      <c r="C102" s="2"/>
      <c r="D102" s="2"/>
      <c r="E102" s="3"/>
      <c r="F102" s="3"/>
      <c r="G102" s="51"/>
    </row>
    <row r="103" spans="2:7" ht="12.75">
      <c r="B103" s="1"/>
      <c r="C103" s="2"/>
      <c r="D103" s="2"/>
      <c r="E103" s="3"/>
      <c r="F103" s="58"/>
      <c r="G103" s="51"/>
    </row>
    <row r="104" spans="1:7" ht="15.75">
      <c r="A104"/>
      <c r="B104" s="48" t="s">
        <v>110</v>
      </c>
      <c r="C104" s="36"/>
      <c r="D104" s="36"/>
      <c r="E104" s="37"/>
      <c r="F104" s="37"/>
      <c r="G104" s="51"/>
    </row>
    <row r="105" spans="1:7" ht="14.25">
      <c r="A105" s="34"/>
      <c r="B105" s="35"/>
      <c r="C105" s="36"/>
      <c r="D105" s="36"/>
      <c r="E105" s="37"/>
      <c r="F105" s="37"/>
      <c r="G105" s="51"/>
    </row>
    <row r="106" spans="1:7" ht="14.25">
      <c r="A106" s="6" t="s">
        <v>104</v>
      </c>
      <c r="B106" s="4" t="s">
        <v>18</v>
      </c>
      <c r="C106" s="6"/>
      <c r="D106" s="36"/>
      <c r="E106" s="37"/>
      <c r="F106" s="37"/>
      <c r="G106" s="51"/>
    </row>
    <row r="107" spans="1:7" ht="15" thickBot="1">
      <c r="A107" s="6"/>
      <c r="B107" s="4"/>
      <c r="C107" s="6"/>
      <c r="D107" s="36"/>
      <c r="E107" s="37"/>
      <c r="F107" s="37"/>
      <c r="G107" s="51"/>
    </row>
    <row r="108" spans="1:7" ht="39.75" thickBot="1" thickTop="1">
      <c r="A108" s="34"/>
      <c r="B108" s="54"/>
      <c r="C108" s="86"/>
      <c r="D108" s="85" t="s">
        <v>114</v>
      </c>
      <c r="E108" s="55" t="s">
        <v>113</v>
      </c>
      <c r="F108" s="56" t="s">
        <v>99</v>
      </c>
      <c r="G108" s="51"/>
    </row>
    <row r="109" spans="2:7" ht="13.5" thickTop="1">
      <c r="B109" s="173">
        <v>1</v>
      </c>
      <c r="C109" s="61" t="s">
        <v>120</v>
      </c>
      <c r="D109" s="223">
        <f>D110+D111+D112</f>
        <v>0</v>
      </c>
      <c r="E109" s="178">
        <f>E110+E111+E112</f>
        <v>0</v>
      </c>
      <c r="F109" s="179">
        <f>F110+F111+F112</f>
        <v>0</v>
      </c>
      <c r="G109" s="51"/>
    </row>
    <row r="110" spans="2:7" ht="12.75">
      <c r="B110" s="174"/>
      <c r="C110" s="87" t="s">
        <v>121</v>
      </c>
      <c r="D110" s="226">
        <f>ΝΟΕΜΒΡΙΟΣ!D110</f>
        <v>0</v>
      </c>
      <c r="E110" s="226">
        <f>ΝΟΕΜΒΡΙΟΣ!F110</f>
        <v>0</v>
      </c>
      <c r="F110" s="188"/>
      <c r="G110" s="51"/>
    </row>
    <row r="111" spans="2:7" ht="12.75">
      <c r="B111" s="174"/>
      <c r="C111" s="87" t="s">
        <v>122</v>
      </c>
      <c r="D111" s="226">
        <f>ΝΟΕΜΒΡΙΟΣ!D111</f>
        <v>0</v>
      </c>
      <c r="E111" s="226">
        <f>ΝΟΕΜΒΡΙΟΣ!F111</f>
        <v>0</v>
      </c>
      <c r="F111" s="188"/>
      <c r="G111" s="51"/>
    </row>
    <row r="112" spans="2:7" ht="10.5" customHeight="1">
      <c r="B112" s="174"/>
      <c r="C112" s="87" t="s">
        <v>123</v>
      </c>
      <c r="D112" s="226">
        <f>ΝΟΕΜΒΡΙΟΣ!D112</f>
        <v>0</v>
      </c>
      <c r="E112" s="226">
        <f>ΝΟΕΜΒΡΙΟΣ!F112</f>
        <v>0</v>
      </c>
      <c r="F112" s="188"/>
      <c r="G112" s="51"/>
    </row>
    <row r="113" spans="2:7" ht="12.75">
      <c r="B113" s="175">
        <v>2</v>
      </c>
      <c r="C113" s="60" t="s">
        <v>124</v>
      </c>
      <c r="D113" s="225">
        <f>D114+D115+D116</f>
        <v>0</v>
      </c>
      <c r="E113" s="244">
        <f>E114+E115+E116</f>
        <v>0</v>
      </c>
      <c r="F113" s="182">
        <f>F114+F115+F116</f>
        <v>0</v>
      </c>
      <c r="G113" s="51"/>
    </row>
    <row r="114" spans="2:7" ht="12.75">
      <c r="B114" s="174"/>
      <c r="C114" s="87" t="s">
        <v>125</v>
      </c>
      <c r="D114" s="226">
        <f>ΝΟΕΜΒΡΙΟΣ!D114</f>
        <v>0</v>
      </c>
      <c r="E114" s="226">
        <f>ΝΟΕΜΒΡΙΟΣ!F114</f>
        <v>0</v>
      </c>
      <c r="F114" s="188"/>
      <c r="G114" s="51"/>
    </row>
    <row r="115" spans="2:7" ht="12.75">
      <c r="B115" s="174"/>
      <c r="C115" s="87" t="s">
        <v>126</v>
      </c>
      <c r="D115" s="226">
        <f>ΝΟΕΜΒΡΙΟΣ!D115</f>
        <v>0</v>
      </c>
      <c r="E115" s="226">
        <f>ΝΟΕΜΒΡΙΟΣ!F115</f>
        <v>0</v>
      </c>
      <c r="F115" s="188"/>
      <c r="G115" s="51"/>
    </row>
    <row r="116" spans="2:7" ht="12.75">
      <c r="B116" s="174"/>
      <c r="C116" s="87" t="s">
        <v>127</v>
      </c>
      <c r="D116" s="226">
        <f>ΝΟΕΜΒΡΙΟΣ!D116</f>
        <v>0</v>
      </c>
      <c r="E116" s="226">
        <f>ΝΟΕΜΒΡΙΟΣ!F116</f>
        <v>0</v>
      </c>
      <c r="F116" s="188"/>
      <c r="G116" s="51"/>
    </row>
    <row r="117" spans="2:7" ht="12.75">
      <c r="B117" s="175">
        <v>3</v>
      </c>
      <c r="C117" s="88" t="s">
        <v>20</v>
      </c>
      <c r="D117" s="226">
        <f>ΝΟΕΜΒΡΙΟΣ!D117</f>
        <v>0</v>
      </c>
      <c r="E117" s="226">
        <f>ΝΟΕΜΒΡΙΟΣ!F117</f>
        <v>0</v>
      </c>
      <c r="F117" s="64"/>
      <c r="G117" s="51"/>
    </row>
    <row r="118" spans="2:7" ht="12.75">
      <c r="B118" s="175">
        <v>4</v>
      </c>
      <c r="C118" s="60" t="s">
        <v>21</v>
      </c>
      <c r="D118" s="226">
        <f>ΝΟΕΜΒΡΙΟΣ!D118</f>
        <v>0</v>
      </c>
      <c r="E118" s="226">
        <f>ΝΟΕΜΒΡΙΟΣ!F118</f>
        <v>0</v>
      </c>
      <c r="F118" s="64"/>
      <c r="G118" s="51"/>
    </row>
    <row r="119" spans="2:7" ht="12.75">
      <c r="B119" s="175">
        <v>5</v>
      </c>
      <c r="C119" s="60" t="s">
        <v>133</v>
      </c>
      <c r="D119" s="225">
        <f>D120+D122</f>
        <v>0</v>
      </c>
      <c r="E119" s="244">
        <f>E120+E122</f>
        <v>0</v>
      </c>
      <c r="F119" s="182">
        <f>F120+F122</f>
        <v>0</v>
      </c>
      <c r="G119" s="51"/>
    </row>
    <row r="120" spans="2:7" ht="12.75">
      <c r="B120" s="174"/>
      <c r="C120" s="87" t="s">
        <v>134</v>
      </c>
      <c r="D120" s="224">
        <f>ΝΟΕΜΒΡΙΟΣ!D120</f>
        <v>0</v>
      </c>
      <c r="E120" s="224">
        <f>ΝΟΕΜΒΡΙΟΣ!F120</f>
        <v>0</v>
      </c>
      <c r="F120" s="188"/>
      <c r="G120" s="51"/>
    </row>
    <row r="121" spans="2:7" ht="25.5">
      <c r="B121" s="176"/>
      <c r="C121" s="89" t="s">
        <v>22</v>
      </c>
      <c r="D121" s="226">
        <f>ΝΟΕΜΒΡΙΟΣ!D121</f>
        <v>0</v>
      </c>
      <c r="E121" s="226">
        <f>ΝΟΕΜΒΡΙΟΣ!F121</f>
        <v>0</v>
      </c>
      <c r="F121" s="186"/>
      <c r="G121" s="51"/>
    </row>
    <row r="122" spans="2:7" ht="12.75">
      <c r="B122" s="174"/>
      <c r="C122" s="87" t="s">
        <v>135</v>
      </c>
      <c r="D122" s="224">
        <f>ΝΟΕΜΒΡΙΟΣ!D122</f>
        <v>0</v>
      </c>
      <c r="E122" s="224">
        <f>ΝΟΕΜΒΡΙΟΣ!F122</f>
        <v>0</v>
      </c>
      <c r="F122" s="188"/>
      <c r="G122" s="51"/>
    </row>
    <row r="123" spans="2:7" ht="26.25" thickBot="1">
      <c r="B123" s="172"/>
      <c r="C123" s="90" t="s">
        <v>22</v>
      </c>
      <c r="D123" s="227">
        <f>ΝΟΕΜΒΡΙΟΣ!D123</f>
        <v>0</v>
      </c>
      <c r="E123" s="227">
        <f>ΝΟΕΜΒΡΙΟΣ!F123</f>
        <v>0</v>
      </c>
      <c r="F123" s="189"/>
      <c r="G123" s="51"/>
    </row>
    <row r="124" spans="2:7" ht="13.5" thickTop="1">
      <c r="B124" s="38"/>
      <c r="C124" s="50"/>
      <c r="D124" s="39"/>
      <c r="E124" s="40"/>
      <c r="F124" s="40"/>
      <c r="G124" s="51"/>
    </row>
    <row r="125" spans="2:7" ht="12.75">
      <c r="B125" s="211"/>
      <c r="C125" s="212"/>
      <c r="D125" s="213"/>
      <c r="E125" s="214"/>
      <c r="F125" s="214"/>
      <c r="G125" s="51"/>
    </row>
    <row r="126" spans="2:7" ht="12.75">
      <c r="B126" s="215" t="s">
        <v>154</v>
      </c>
      <c r="C126" s="216" t="s">
        <v>154</v>
      </c>
      <c r="D126" s="213"/>
      <c r="E126" s="254" t="s">
        <v>154</v>
      </c>
      <c r="F126" s="254"/>
      <c r="G126" s="51"/>
    </row>
    <row r="127" spans="2:7" ht="12.75">
      <c r="B127" s="248"/>
      <c r="C127" s="249"/>
      <c r="D127" s="213"/>
      <c r="E127" s="251"/>
      <c r="F127" s="251"/>
      <c r="G127" s="51"/>
    </row>
    <row r="128" spans="2:7" ht="12.75">
      <c r="B128" s="219"/>
      <c r="C128" s="219"/>
      <c r="D128" s="220"/>
      <c r="E128" s="252"/>
      <c r="F128" s="252"/>
      <c r="G128" s="51"/>
    </row>
    <row r="129" spans="2:7" ht="12.75">
      <c r="B129" s="219" t="s">
        <v>156</v>
      </c>
      <c r="C129" s="219" t="s">
        <v>155</v>
      </c>
      <c r="D129" s="220"/>
      <c r="E129" s="252" t="s">
        <v>128</v>
      </c>
      <c r="F129" s="252"/>
      <c r="G129" s="51"/>
    </row>
    <row r="130" spans="2:7" ht="12.75">
      <c r="B130" s="246"/>
      <c r="C130" s="247"/>
      <c r="D130" s="220"/>
      <c r="E130" s="250"/>
      <c r="F130" s="250"/>
      <c r="G130" s="51"/>
    </row>
    <row r="131" spans="2:7" ht="12.75">
      <c r="B131" s="218"/>
      <c r="C131" s="221"/>
      <c r="D131" s="220"/>
      <c r="E131" s="217"/>
      <c r="F131" s="217"/>
      <c r="G131" s="51"/>
    </row>
    <row r="132" spans="1:7" ht="15.75">
      <c r="A132" s="34"/>
      <c r="B132" s="48" t="s">
        <v>115</v>
      </c>
      <c r="C132" s="49"/>
      <c r="D132" s="39"/>
      <c r="E132" s="40"/>
      <c r="F132" s="40"/>
      <c r="G132" s="51"/>
    </row>
    <row r="133" spans="1:7" ht="12.75">
      <c r="A133" s="41" t="s">
        <v>105</v>
      </c>
      <c r="B133" s="38"/>
      <c r="C133" s="39"/>
      <c r="D133" s="39"/>
      <c r="E133" s="40"/>
      <c r="F133" s="40"/>
      <c r="G133" s="51"/>
    </row>
    <row r="134" spans="1:7" ht="13.5" thickBot="1">
      <c r="A134" s="41"/>
      <c r="B134" s="38"/>
      <c r="C134" s="39"/>
      <c r="D134" s="39"/>
      <c r="E134" s="40"/>
      <c r="F134" s="40"/>
      <c r="G134" s="51"/>
    </row>
    <row r="135" spans="1:7" ht="26.25" thickTop="1">
      <c r="A135" s="41"/>
      <c r="B135" s="255"/>
      <c r="C135" s="257" t="s">
        <v>101</v>
      </c>
      <c r="D135" s="94" t="s">
        <v>98</v>
      </c>
      <c r="E135" s="44" t="s">
        <v>99</v>
      </c>
      <c r="F135" s="45" t="s">
        <v>100</v>
      </c>
      <c r="G135" s="51"/>
    </row>
    <row r="136" spans="1:6" ht="39" thickBot="1">
      <c r="A136" s="41"/>
      <c r="B136" s="256"/>
      <c r="C136" s="258"/>
      <c r="D136" s="95" t="s">
        <v>136</v>
      </c>
      <c r="E136" s="46"/>
      <c r="F136" s="47" t="s">
        <v>132</v>
      </c>
    </row>
    <row r="137" spans="2:6" ht="13.5" thickTop="1">
      <c r="B137" s="57"/>
      <c r="C137" s="91" t="s">
        <v>24</v>
      </c>
      <c r="D137" s="199">
        <f>SUM(D138:D142)</f>
        <v>0</v>
      </c>
      <c r="E137" s="200">
        <f>SUM(E138:E142)</f>
        <v>0</v>
      </c>
      <c r="F137" s="201">
        <f>SUM(F138:F142)</f>
        <v>0</v>
      </c>
    </row>
    <row r="138" spans="2:6" ht="12.75">
      <c r="B138" s="23"/>
      <c r="C138" s="24" t="s">
        <v>25</v>
      </c>
      <c r="D138" s="202">
        <f>D22</f>
        <v>0</v>
      </c>
      <c r="E138" s="203">
        <f>E22</f>
        <v>0</v>
      </c>
      <c r="F138" s="204">
        <f>F22</f>
        <v>0</v>
      </c>
    </row>
    <row r="139" spans="2:6" ht="12.75">
      <c r="B139" s="23"/>
      <c r="C139" s="24" t="s">
        <v>26</v>
      </c>
      <c r="D139" s="202">
        <f>D32+D44+D55</f>
        <v>0</v>
      </c>
      <c r="E139" s="203">
        <f>E32+E44+E55</f>
        <v>0</v>
      </c>
      <c r="F139" s="204">
        <f>F32+F44+F55</f>
        <v>0</v>
      </c>
    </row>
    <row r="140" spans="2:6" ht="12.75">
      <c r="B140" s="23"/>
      <c r="C140" s="24" t="s">
        <v>27</v>
      </c>
      <c r="D140" s="202">
        <f>D19+D39+D50+D60+D31</f>
        <v>0</v>
      </c>
      <c r="E140" s="203">
        <f>E19+E39+E50+E60+E31</f>
        <v>0</v>
      </c>
      <c r="F140" s="204">
        <f>F19+F39+F50+F60+F31</f>
        <v>0</v>
      </c>
    </row>
    <row r="141" spans="1:6" s="4" customFormat="1" ht="12.75">
      <c r="A141" s="5"/>
      <c r="B141" s="23"/>
      <c r="C141" s="24" t="s">
        <v>28</v>
      </c>
      <c r="D141" s="202">
        <f>D61</f>
        <v>0</v>
      </c>
      <c r="E141" s="203">
        <f>E61</f>
        <v>0</v>
      </c>
      <c r="F141" s="204">
        <f>F61</f>
        <v>0</v>
      </c>
    </row>
    <row r="142" spans="1:6" s="4" customFormat="1" ht="12.75">
      <c r="A142" s="5"/>
      <c r="B142" s="23"/>
      <c r="C142" s="24" t="s">
        <v>29</v>
      </c>
      <c r="D142" s="202">
        <f>(D18-D19)+D20+(D25-D28-D29-D30-D31-D32)+D34+D35+(D37-D39-D41-D42-D43-D44)+(D45-D46-D47)+(D48-D50-D52-D53-D54-D55-D57-D58)+(D59-D60-D61-D63)</f>
        <v>0</v>
      </c>
      <c r="E142" s="203">
        <f>(E18-E19)+E20+(E25-E28-E29-E30-E31-E32)+E34+E35+(E37-E39-E41-E42-E43-E44)+(E45-E46-E47)+(E48-E50-E52-E53-E54-E55-E57-E58)+(E59-E60-E61-E63)</f>
        <v>0</v>
      </c>
      <c r="F142" s="204">
        <f>(F18-F19)+F20+(F25-F28-F29-F30-F31-F32)+F34+F35+(F37-F39-F41-F42-F43-F44)+(F45-F46-F47)+(F48-F50-F52-F53-F54-F55-F57-F58)+(F59-F60-F61-F63)</f>
        <v>0</v>
      </c>
    </row>
    <row r="143" spans="2:6" ht="12.75">
      <c r="B143" s="21"/>
      <c r="C143" s="22" t="s">
        <v>30</v>
      </c>
      <c r="D143" s="205">
        <f>SUM(D144:D148)</f>
        <v>0</v>
      </c>
      <c r="E143" s="206">
        <f>SUM(E144:E148)</f>
        <v>0</v>
      </c>
      <c r="F143" s="207">
        <f>SUM(F144:F148)</f>
        <v>0</v>
      </c>
    </row>
    <row r="144" spans="2:6" ht="12.75">
      <c r="B144" s="23"/>
      <c r="C144" s="24" t="s">
        <v>31</v>
      </c>
      <c r="D144" s="202">
        <f>D73+D74</f>
        <v>0</v>
      </c>
      <c r="E144" s="203">
        <f>E73+E74</f>
        <v>0</v>
      </c>
      <c r="F144" s="204">
        <f>F73+F74</f>
        <v>0</v>
      </c>
    </row>
    <row r="145" spans="2:6" ht="12.75">
      <c r="B145" s="23"/>
      <c r="C145" s="24" t="s">
        <v>32</v>
      </c>
      <c r="D145" s="202">
        <f>D76+D77</f>
        <v>0</v>
      </c>
      <c r="E145" s="203">
        <f>E76+E77</f>
        <v>0</v>
      </c>
      <c r="F145" s="204">
        <f>F76+F77</f>
        <v>0</v>
      </c>
    </row>
    <row r="146" spans="2:6" ht="12.75">
      <c r="B146" s="23"/>
      <c r="C146" s="24" t="s">
        <v>26</v>
      </c>
      <c r="D146" s="202">
        <f>D87</f>
        <v>0</v>
      </c>
      <c r="E146" s="203">
        <f>E87</f>
        <v>0</v>
      </c>
      <c r="F146" s="204">
        <f>F87</f>
        <v>0</v>
      </c>
    </row>
    <row r="147" spans="2:6" ht="12.75">
      <c r="B147" s="23"/>
      <c r="C147" s="24" t="s">
        <v>33</v>
      </c>
      <c r="D147" s="202">
        <f>D91-D95-D96-D97</f>
        <v>0</v>
      </c>
      <c r="E147" s="203">
        <f>E91-E95-E96-E97</f>
        <v>0</v>
      </c>
      <c r="F147" s="204">
        <f>F91-F95-F96-F97</f>
        <v>0</v>
      </c>
    </row>
    <row r="148" spans="2:6" ht="12.75">
      <c r="B148" s="23"/>
      <c r="C148" s="24" t="s">
        <v>34</v>
      </c>
      <c r="D148" s="202">
        <f>D72-D73-D74-D76-D77+D80+D82+D83+D84+(D85-D87-D88-D89)+D90+D99</f>
        <v>0</v>
      </c>
      <c r="E148" s="203">
        <f>E72-E73-E74-E76-E77+E80+E82+E83+E84+(E85-E87-E88-E89)+E90</f>
        <v>0</v>
      </c>
      <c r="F148" s="204">
        <f>F72-F73-F74-F76-F77+F80+F82+F83+F84+(F85-F87-F88-F89)+F90</f>
        <v>0</v>
      </c>
    </row>
    <row r="149" spans="2:6" ht="12.75">
      <c r="B149" s="21"/>
      <c r="C149" s="22" t="s">
        <v>0</v>
      </c>
      <c r="D149" s="205">
        <f>D137-D143</f>
        <v>0</v>
      </c>
      <c r="E149" s="206">
        <f>E137-E143</f>
        <v>0</v>
      </c>
      <c r="F149" s="207">
        <f>F137-F143</f>
        <v>0</v>
      </c>
    </row>
    <row r="150" spans="2:6" ht="12.75">
      <c r="B150" s="21"/>
      <c r="C150" s="22" t="s">
        <v>1</v>
      </c>
      <c r="D150" s="205">
        <f>-D149</f>
        <v>0</v>
      </c>
      <c r="E150" s="206">
        <f>-E149</f>
        <v>0</v>
      </c>
      <c r="F150" s="207">
        <f>-F149</f>
        <v>0</v>
      </c>
    </row>
    <row r="151" spans="2:6" ht="12.75">
      <c r="B151" s="23"/>
      <c r="C151" s="24" t="s">
        <v>2</v>
      </c>
      <c r="D151" s="202">
        <f>D109</f>
        <v>0</v>
      </c>
      <c r="E151" s="203">
        <f>-(F109-E109)</f>
        <v>0</v>
      </c>
      <c r="F151" s="204">
        <f>-(F109-D109)</f>
        <v>0</v>
      </c>
    </row>
    <row r="152" spans="2:6" ht="12.75">
      <c r="B152" s="23"/>
      <c r="C152" s="24" t="s">
        <v>3</v>
      </c>
      <c r="D152" s="202">
        <f>D153+D154</f>
        <v>0</v>
      </c>
      <c r="E152" s="203">
        <f>E153+E154</f>
        <v>0</v>
      </c>
      <c r="F152" s="204">
        <f>F153+F154</f>
        <v>0</v>
      </c>
    </row>
    <row r="153" spans="2:6" ht="12.75">
      <c r="B153" s="23"/>
      <c r="C153" s="24" t="s">
        <v>4</v>
      </c>
      <c r="D153" s="202">
        <f>-(D95+D97)</f>
        <v>0</v>
      </c>
      <c r="E153" s="203">
        <f>-(E95+E97)</f>
        <v>0</v>
      </c>
      <c r="F153" s="204">
        <f>-(F95+F97)</f>
        <v>0</v>
      </c>
    </row>
    <row r="154" spans="2:6" ht="12.75">
      <c r="B154" s="23"/>
      <c r="C154" s="24" t="s">
        <v>5</v>
      </c>
      <c r="D154" s="202">
        <f>D28+D30+D41+D43+D52+D54</f>
        <v>0</v>
      </c>
      <c r="E154" s="203">
        <f>E28+E30+E41+E43+E52+E54</f>
        <v>0</v>
      </c>
      <c r="F154" s="204">
        <f>F28+F30+F41+F43+F52+F54</f>
        <v>0</v>
      </c>
    </row>
    <row r="155" spans="2:6" ht="12.75">
      <c r="B155" s="23"/>
      <c r="C155" s="24" t="s">
        <v>17</v>
      </c>
      <c r="D155" s="202">
        <f>D156+D157</f>
        <v>0</v>
      </c>
      <c r="E155" s="203">
        <f>E156+E157</f>
        <v>0</v>
      </c>
      <c r="F155" s="204">
        <f>F156+F157</f>
        <v>0</v>
      </c>
    </row>
    <row r="156" spans="2:6" ht="12.75">
      <c r="B156" s="23"/>
      <c r="C156" s="24" t="s">
        <v>6</v>
      </c>
      <c r="D156" s="202">
        <f>-(D89)</f>
        <v>0</v>
      </c>
      <c r="E156" s="203">
        <f>-(E89)</f>
        <v>0</v>
      </c>
      <c r="F156" s="204">
        <f>-(F89)</f>
        <v>0</v>
      </c>
    </row>
    <row r="157" spans="2:6" ht="12.75">
      <c r="B157" s="23"/>
      <c r="C157" s="24" t="s">
        <v>7</v>
      </c>
      <c r="D157" s="202">
        <f>D47+D58</f>
        <v>0</v>
      </c>
      <c r="E157" s="203">
        <f>E47+E58</f>
        <v>0</v>
      </c>
      <c r="F157" s="204">
        <f>F47+F58</f>
        <v>0</v>
      </c>
    </row>
    <row r="158" spans="2:6" ht="12.75">
      <c r="B158" s="23"/>
      <c r="C158" s="24" t="s">
        <v>19</v>
      </c>
      <c r="D158" s="202">
        <f>D159+D160</f>
        <v>0</v>
      </c>
      <c r="E158" s="203">
        <f>E159+E160</f>
        <v>0</v>
      </c>
      <c r="F158" s="204">
        <f>F159+F160</f>
        <v>0</v>
      </c>
    </row>
    <row r="159" spans="2:6" ht="12.75">
      <c r="B159" s="23"/>
      <c r="C159" s="24" t="s">
        <v>4</v>
      </c>
      <c r="D159" s="202">
        <f>-(D96)</f>
        <v>0</v>
      </c>
      <c r="E159" s="203">
        <f>-(E96)</f>
        <v>0</v>
      </c>
      <c r="F159" s="204">
        <f>-(F96)</f>
        <v>0</v>
      </c>
    </row>
    <row r="160" spans="2:6" ht="12.75">
      <c r="B160" s="23"/>
      <c r="C160" s="24" t="s">
        <v>5</v>
      </c>
      <c r="D160" s="202">
        <f>D42+D29+D53</f>
        <v>0</v>
      </c>
      <c r="E160" s="203">
        <f>E42+E29+E53</f>
        <v>0</v>
      </c>
      <c r="F160" s="204">
        <f>F42+F29+F53</f>
        <v>0</v>
      </c>
    </row>
    <row r="161" spans="2:6" ht="12.75">
      <c r="B161" s="23"/>
      <c r="C161" s="24" t="s">
        <v>8</v>
      </c>
      <c r="D161" s="202">
        <f>D162+D163</f>
        <v>0</v>
      </c>
      <c r="E161" s="203">
        <f>E162+E163</f>
        <v>0</v>
      </c>
      <c r="F161" s="204">
        <f>F162+F163</f>
        <v>0</v>
      </c>
    </row>
    <row r="162" spans="2:6" ht="12.75">
      <c r="B162" s="23"/>
      <c r="C162" s="24" t="s">
        <v>9</v>
      </c>
      <c r="D162" s="202">
        <f>D57+D46+D63</f>
        <v>0</v>
      </c>
      <c r="E162" s="203">
        <f>E57+E46+E63</f>
        <v>0</v>
      </c>
      <c r="F162" s="204">
        <f>F57+F46+F63</f>
        <v>0</v>
      </c>
    </row>
    <row r="163" spans="2:6" ht="12.75">
      <c r="B163" s="23"/>
      <c r="C163" s="24" t="s">
        <v>10</v>
      </c>
      <c r="D163" s="202">
        <f>-D88</f>
        <v>0</v>
      </c>
      <c r="E163" s="203">
        <f>-E88</f>
        <v>0</v>
      </c>
      <c r="F163" s="204">
        <f>-F88</f>
        <v>0</v>
      </c>
    </row>
    <row r="164" spans="2:6" ht="12.75">
      <c r="B164" s="27"/>
      <c r="C164" s="92" t="s">
        <v>11</v>
      </c>
      <c r="D164" s="208">
        <f>D150-D152-D155-D158-D161-D151</f>
        <v>0</v>
      </c>
      <c r="E164" s="209">
        <f>E150-E152-E155-E158-E161-E151</f>
        <v>0</v>
      </c>
      <c r="F164" s="210">
        <f>F150-F152-F155-F158-F161-F151</f>
        <v>0</v>
      </c>
    </row>
    <row r="165" spans="2:6" ht="12.75">
      <c r="B165" s="23"/>
      <c r="C165" s="28" t="s">
        <v>16</v>
      </c>
      <c r="D165" s="190"/>
      <c r="E165" s="26"/>
      <c r="F165" s="25"/>
    </row>
    <row r="166" spans="2:6" ht="12.75">
      <c r="B166" s="23"/>
      <c r="C166" s="28" t="s">
        <v>12</v>
      </c>
      <c r="D166" s="190"/>
      <c r="E166" s="26"/>
      <c r="F166" s="25"/>
    </row>
    <row r="167" spans="2:6" ht="12.75">
      <c r="B167" s="23"/>
      <c r="C167" s="28" t="s">
        <v>13</v>
      </c>
      <c r="D167" s="190"/>
      <c r="E167" s="26">
        <f>E109+E65-E101-F109</f>
        <v>0</v>
      </c>
      <c r="F167" s="25">
        <f>D109+F65-F101-F109</f>
        <v>0</v>
      </c>
    </row>
    <row r="168" spans="2:6" ht="12.75">
      <c r="B168" s="23"/>
      <c r="C168" s="28" t="s">
        <v>3</v>
      </c>
      <c r="D168" s="190"/>
      <c r="E168" s="26">
        <f>E114+E115-E28-E30-E41-E43-E52-E54+E95+E97-F114-F115</f>
        <v>0</v>
      </c>
      <c r="F168" s="25">
        <f>D114+D115-F28-F30-F41-F43-F52-F54+F95+F97-F114-F115</f>
        <v>0</v>
      </c>
    </row>
    <row r="169" spans="2:6" ht="12.75">
      <c r="B169" s="23"/>
      <c r="C169" s="28" t="s">
        <v>14</v>
      </c>
      <c r="D169" s="190"/>
      <c r="E169" s="26">
        <f>E117+E89-E47-E58-F117</f>
        <v>0</v>
      </c>
      <c r="F169" s="25">
        <f>D117+F89-F47-F58-F117</f>
        <v>0</v>
      </c>
    </row>
    <row r="170" spans="2:6" ht="12.75">
      <c r="B170" s="23"/>
      <c r="C170" s="28" t="s">
        <v>19</v>
      </c>
      <c r="D170" s="190"/>
      <c r="E170" s="26">
        <f>E116+E96-E29-E42-E53-F116</f>
        <v>0</v>
      </c>
      <c r="F170" s="25">
        <f>D116+F96-F29-F42-F53-F116</f>
        <v>0</v>
      </c>
    </row>
    <row r="171" spans="2:6" ht="13.5" thickBot="1">
      <c r="B171" s="29"/>
      <c r="C171" s="30" t="s">
        <v>15</v>
      </c>
      <c r="D171" s="191"/>
      <c r="E171" s="32">
        <f>E118+E46+E57+E63-E88-F118</f>
        <v>0</v>
      </c>
      <c r="F171" s="31">
        <f>D118+F46+F57+F63-F88-F118</f>
        <v>0</v>
      </c>
    </row>
    <row r="172" spans="2:6" ht="13.5" thickTop="1">
      <c r="B172" s="23"/>
      <c r="C172" s="28" t="s">
        <v>13</v>
      </c>
      <c r="D172" s="190"/>
      <c r="E172" s="26">
        <f>E109-E151-F109</f>
        <v>0</v>
      </c>
      <c r="F172" s="25">
        <f>D109-F151-F109</f>
        <v>0</v>
      </c>
    </row>
    <row r="173" spans="2:6" ht="12.75">
      <c r="B173" s="23"/>
      <c r="C173" s="28" t="s">
        <v>3</v>
      </c>
      <c r="D173" s="190"/>
      <c r="E173" s="26">
        <f>E114+E115-E152-F114-F115</f>
        <v>0</v>
      </c>
      <c r="F173" s="25">
        <f>D114+D115-F152-F114-F115</f>
        <v>0</v>
      </c>
    </row>
    <row r="174" spans="2:6" ht="12.75">
      <c r="B174" s="23"/>
      <c r="C174" s="28" t="s">
        <v>14</v>
      </c>
      <c r="D174" s="190"/>
      <c r="E174" s="26">
        <f>E117-F117-E155</f>
        <v>0</v>
      </c>
      <c r="F174" s="25">
        <f>D117-F117-F155</f>
        <v>0</v>
      </c>
    </row>
    <row r="175" spans="2:6" ht="12.75">
      <c r="B175" s="23"/>
      <c r="C175" s="28" t="s">
        <v>19</v>
      </c>
      <c r="D175" s="190"/>
      <c r="E175" s="26">
        <f>E116-F116-E158</f>
        <v>0</v>
      </c>
      <c r="F175" s="25">
        <f>D116-F116-F158</f>
        <v>0</v>
      </c>
    </row>
    <row r="176" spans="2:6" ht="13.5" thickBot="1">
      <c r="B176" s="29"/>
      <c r="C176" s="30" t="s">
        <v>15</v>
      </c>
      <c r="D176" s="191"/>
      <c r="E176" s="32">
        <f>E118-F118+E161</f>
        <v>0</v>
      </c>
      <c r="F176" s="31">
        <f>D118-F118+F161</f>
        <v>0</v>
      </c>
    </row>
    <row r="177" spans="2:6" ht="13.5" thickTop="1">
      <c r="B177" s="23"/>
      <c r="C177" s="28" t="s">
        <v>116</v>
      </c>
      <c r="D177" s="190">
        <f>D162+D160+D157+D154</f>
        <v>0</v>
      </c>
      <c r="E177" s="192">
        <f>E162+E160+E157+E154</f>
        <v>0</v>
      </c>
      <c r="F177" s="193">
        <f>F162+F160+F157+F154</f>
        <v>0</v>
      </c>
    </row>
    <row r="178" spans="2:6" ht="12.75">
      <c r="B178" s="23"/>
      <c r="C178" s="28" t="s">
        <v>138</v>
      </c>
      <c r="D178" s="190">
        <f>D177+D137-D65</f>
        <v>0</v>
      </c>
      <c r="E178" s="192">
        <f>E177+E137-E65</f>
        <v>0</v>
      </c>
      <c r="F178" s="193">
        <f>F177+F137-F65</f>
        <v>0</v>
      </c>
    </row>
    <row r="179" spans="2:6" ht="12.75">
      <c r="B179" s="23"/>
      <c r="C179" s="28" t="s">
        <v>117</v>
      </c>
      <c r="D179" s="190">
        <f>-(D153+D156+D159+D163)</f>
        <v>0</v>
      </c>
      <c r="E179" s="192">
        <f>-(E153+E156+E159+E163)</f>
        <v>0</v>
      </c>
      <c r="F179" s="193">
        <f>-(F153+F156+F159+F163)</f>
        <v>0</v>
      </c>
    </row>
    <row r="180" spans="2:6" ht="13.5" thickBot="1">
      <c r="B180" s="29"/>
      <c r="C180" s="30" t="s">
        <v>137</v>
      </c>
      <c r="D180" s="191">
        <f>D179+D143-D100</f>
        <v>0</v>
      </c>
      <c r="E180" s="194">
        <f>E179+E143-E101</f>
        <v>0</v>
      </c>
      <c r="F180" s="195">
        <f>F179+F143-F101</f>
        <v>0</v>
      </c>
    </row>
    <row r="181" spans="2:6" ht="13.5" thickTop="1">
      <c r="B181" s="23"/>
      <c r="C181" s="28" t="s">
        <v>139</v>
      </c>
      <c r="D181" s="190">
        <f>D27-D28-D29-D30</f>
        <v>0</v>
      </c>
      <c r="E181" s="192">
        <f>E27-E28-E29-E30</f>
        <v>0</v>
      </c>
      <c r="F181" s="193">
        <f>F27-F28-F29-F30</f>
        <v>0</v>
      </c>
    </row>
    <row r="182" spans="2:6" ht="12.75">
      <c r="B182" s="23"/>
      <c r="C182" s="28" t="s">
        <v>141</v>
      </c>
      <c r="D182" s="190">
        <f>D40-D41-D42-D43</f>
        <v>0</v>
      </c>
      <c r="E182" s="192">
        <f>E40-E41-E42-E43</f>
        <v>0</v>
      </c>
      <c r="F182" s="193">
        <f>F40-F41-F42-F43</f>
        <v>0</v>
      </c>
    </row>
    <row r="183" spans="2:6" ht="12.75">
      <c r="B183" s="23"/>
      <c r="C183" s="28" t="s">
        <v>143</v>
      </c>
      <c r="D183" s="190">
        <f>D45-D46-D47</f>
        <v>0</v>
      </c>
      <c r="E183" s="192">
        <f>E45-E46-E47</f>
        <v>0</v>
      </c>
      <c r="F183" s="193">
        <f>F45-F46-F47</f>
        <v>0</v>
      </c>
    </row>
    <row r="184" spans="2:6" ht="12.75">
      <c r="B184" s="23"/>
      <c r="C184" s="28" t="s">
        <v>140</v>
      </c>
      <c r="D184" s="190">
        <f>D51-D52-D53-D54</f>
        <v>0</v>
      </c>
      <c r="E184" s="192">
        <f>E51-E52-E53-E54</f>
        <v>0</v>
      </c>
      <c r="F184" s="193">
        <f>F51-F52-F53-F54</f>
        <v>0</v>
      </c>
    </row>
    <row r="185" spans="2:6" ht="12.75">
      <c r="B185" s="23"/>
      <c r="C185" s="28" t="s">
        <v>144</v>
      </c>
      <c r="D185" s="190">
        <f>D56-D57-D58</f>
        <v>0</v>
      </c>
      <c r="E185" s="192">
        <f>E56-E57-E58</f>
        <v>0</v>
      </c>
      <c r="F185" s="193">
        <f>F56-F57-F58</f>
        <v>0</v>
      </c>
    </row>
    <row r="186" spans="2:6" ht="13.5" thickBot="1">
      <c r="B186" s="65"/>
      <c r="C186" s="93" t="s">
        <v>146</v>
      </c>
      <c r="D186" s="196">
        <f>D59-D60-D61-D62-D63-D64</f>
        <v>0</v>
      </c>
      <c r="E186" s="197">
        <f>E59-E60-E61-E62-E63-E64</f>
        <v>0</v>
      </c>
      <c r="F186" s="198">
        <f>F59-F60-F61-F62-F63-F64</f>
        <v>0</v>
      </c>
    </row>
    <row r="187" spans="2:6" ht="13.5" thickTop="1">
      <c r="B187" s="23"/>
      <c r="C187" s="28" t="s">
        <v>145</v>
      </c>
      <c r="D187" s="190">
        <f>D86-D87-D88</f>
        <v>0</v>
      </c>
      <c r="E187" s="192">
        <f>E86-E87-E88</f>
        <v>0</v>
      </c>
      <c r="F187" s="193">
        <f>F86-F87-F88</f>
        <v>0</v>
      </c>
    </row>
    <row r="188" spans="2:6" ht="13.5" thickBot="1">
      <c r="B188" s="29"/>
      <c r="C188" s="30" t="s">
        <v>142</v>
      </c>
      <c r="D188" s="191">
        <f>D94-D95-D96-D97</f>
        <v>0</v>
      </c>
      <c r="E188" s="194">
        <f>E94-E95-E96-E97</f>
        <v>0</v>
      </c>
      <c r="F188" s="195">
        <f>F94-F95-F96-F97</f>
        <v>0</v>
      </c>
    </row>
    <row r="189" ht="13.5" thickTop="1"/>
  </sheetData>
  <sheetProtection sheet="1"/>
  <mergeCells count="12">
    <mergeCell ref="E130:F130"/>
    <mergeCell ref="E129:F129"/>
    <mergeCell ref="B135:B136"/>
    <mergeCell ref="C135:C136"/>
    <mergeCell ref="E126:F126"/>
    <mergeCell ref="E127:F127"/>
    <mergeCell ref="E128:F128"/>
    <mergeCell ref="B2:F2"/>
    <mergeCell ref="B16:B17"/>
    <mergeCell ref="C16:C17"/>
    <mergeCell ref="B70:B71"/>
    <mergeCell ref="C70:C71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Footer>&amp;CΣελίδα &amp;P από &amp;N</oddFooter>
  </headerFooter>
  <rowBreaks count="1" manualBreakCount="1"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GENIKO LOGISTIRIO KRATOYS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vgedik</dc:creator>
  <cp:keywords/>
  <dc:description/>
  <cp:lastModifiedBy>vgedik</cp:lastModifiedBy>
  <cp:lastPrinted>2010-09-15T09:06:58Z</cp:lastPrinted>
  <dcterms:created xsi:type="dcterms:W3CDTF">2010-06-01T05:30:12Z</dcterms:created>
  <dcterms:modified xsi:type="dcterms:W3CDTF">2010-09-20T08:55:02Z</dcterms:modified>
  <cp:category/>
  <cp:version/>
  <cp:contentType/>
  <cp:contentStatus/>
</cp:coreProperties>
</file>